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16" windowWidth="12720" windowHeight="5385" tabRatio="641" firstSheet="5" activeTab="11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TEMMUZ" sheetId="7" r:id="rId7"/>
    <sheet name="AĞUSTOS" sheetId="8" r:id="rId8"/>
    <sheet name="EYLÜL" sheetId="9" r:id="rId9"/>
    <sheet name="EKİM" sheetId="10" r:id="rId10"/>
    <sheet name="KASIM" sheetId="11" r:id="rId11"/>
    <sheet name="ARALIK" sheetId="12" r:id="rId12"/>
  </sheets>
  <definedNames/>
  <calcPr fullCalcOnLoad="1"/>
</workbook>
</file>

<file path=xl/sharedStrings.xml><?xml version="1.0" encoding="utf-8"?>
<sst xmlns="http://schemas.openxmlformats.org/spreadsheetml/2006/main" count="843" uniqueCount="165">
  <si>
    <t>AYLIK GELİR GİDER CETVELİ</t>
  </si>
  <si>
    <t>CETVEL NO:1</t>
  </si>
  <si>
    <t>S.No</t>
  </si>
  <si>
    <t>GELİRLER</t>
  </si>
  <si>
    <t>TOPLAM</t>
  </si>
  <si>
    <t>GİDERLER</t>
  </si>
  <si>
    <t>Geçen ayın nakit devri</t>
  </si>
  <si>
    <t>Bina bakım ve onarım giderleri</t>
  </si>
  <si>
    <t>A)</t>
  </si>
  <si>
    <t>Bağışlar</t>
  </si>
  <si>
    <t>Ulaştırma ve haberleşme giderleri</t>
  </si>
  <si>
    <t>B)</t>
  </si>
  <si>
    <t>Kira gelirleri</t>
  </si>
  <si>
    <t>Kırtasiye giderleri</t>
  </si>
  <si>
    <t>* Kantin Gelirleri</t>
  </si>
  <si>
    <t>Öğrenci sağlık ve sosyal yardım giderleri</t>
  </si>
  <si>
    <t>* Salon Gelirleri</t>
  </si>
  <si>
    <t>Temizlik malzemesi gideri</t>
  </si>
  <si>
    <t>* Açık Alan vb. Yerleşim Gelirleri</t>
  </si>
  <si>
    <t>Sosyal ve kültürel faaliyetler gideri</t>
  </si>
  <si>
    <t>C)</t>
  </si>
  <si>
    <t>Nakdi Bağış Gelirleri</t>
  </si>
  <si>
    <t>Ücretli Personel maaşları</t>
  </si>
  <si>
    <t>* Kermes Gelirleri</t>
  </si>
  <si>
    <t>Demirbaş Alım ve Bakım Giderleri</t>
  </si>
  <si>
    <t>* Kurs Gelirleri</t>
  </si>
  <si>
    <t>Diğer Giderler İkram, Cenaze, Düğün Kutlama vb.)</t>
  </si>
  <si>
    <t>*Proje, Kampanya vb. Etkinliklerin Gelirleri</t>
  </si>
  <si>
    <t>* Diğer Gelirler</t>
  </si>
  <si>
    <t>EKİM AYINA AİT GELİR</t>
  </si>
  <si>
    <t>TOPLAM GELİR</t>
  </si>
  <si>
    <t>TOPLAM GİDER</t>
  </si>
  <si>
    <t>BAKİYE</t>
  </si>
  <si>
    <t>NOT:</t>
  </si>
  <si>
    <t>2- Harcamalarda banka hesabından çekilerek yapılacak.</t>
  </si>
  <si>
    <t>3- Aylık çizelgelere mutlaka ilgili ayın ekstresi eklenecek.</t>
  </si>
  <si>
    <t>4- Çizelgeler her ayın en geç ilk haftası ilçeye teslim edilecek.</t>
  </si>
  <si>
    <t>EKİM AYINA AİT GİDER</t>
  </si>
  <si>
    <t>OCAK AYINA AİT GELİR</t>
  </si>
  <si>
    <t>OCAK AYINA AİT GİDER</t>
  </si>
  <si>
    <t>ŞUBAT AYINA AİT GELİR</t>
  </si>
  <si>
    <t>ŞUBAT AYINA AİT GİDER</t>
  </si>
  <si>
    <t>MART AYINA AİT GELİR</t>
  </si>
  <si>
    <t>MART AYINA AİT GİDER</t>
  </si>
  <si>
    <t>NİSAN AYINA AİT GİDER</t>
  </si>
  <si>
    <t>NİSAN AYINA AİT GELİR</t>
  </si>
  <si>
    <t>MAYIS AYINA AİT GİDER</t>
  </si>
  <si>
    <t>MAYIS AYINA AİT GELİR</t>
  </si>
  <si>
    <t>HAZİRAN AYINA AİT GİDER</t>
  </si>
  <si>
    <t>HAZİRAN AYINA AİT GELİR</t>
  </si>
  <si>
    <t>TEMMUZ AYINA AİT GİDER</t>
  </si>
  <si>
    <t>TEMMUZ AYINA AİT GELİR</t>
  </si>
  <si>
    <t>AĞUSTOS AYINA AİT GİDER</t>
  </si>
  <si>
    <t>AĞUSTOS AYINA AİT GELİR</t>
  </si>
  <si>
    <t>EYLÜL AYINA AİT GİDER</t>
  </si>
  <si>
    <t>EYLÜL AYINA AİT GELİR</t>
  </si>
  <si>
    <t>KASIM AYINA AİT GİDER</t>
  </si>
  <si>
    <t>KASIM AYINA AİT GELİR</t>
  </si>
  <si>
    <t>ARALIK AYINA AİT GİDER</t>
  </si>
  <si>
    <t>ARALIK AYINA AİT GELİR</t>
  </si>
  <si>
    <t>1- Okul Aile Gelirlerinin tümü banka hesabına yatırılacak.</t>
  </si>
  <si>
    <t>Geçen yılın nakit devri</t>
  </si>
  <si>
    <t>VERİLEN BELGENİN</t>
  </si>
  <si>
    <t>GELİRİN</t>
  </si>
  <si>
    <t>MİKTAR</t>
  </si>
  <si>
    <t>LİRA</t>
  </si>
  <si>
    <t>SIRA NO</t>
  </si>
  <si>
    <t>İŞLEM TARİHİ</t>
  </si>
  <si>
    <t>TARİHİ</t>
  </si>
  <si>
    <t>NUMARASI</t>
  </si>
  <si>
    <t>ÇEŞİDİ VE NEREDEN ALINDIĞI</t>
  </si>
  <si>
    <t>GİDERİN</t>
  </si>
  <si>
    <t>ÇEŞİDİ VE NEREYE VERİLDİĞİ</t>
  </si>
  <si>
    <t>ALINAN BELGENİN</t>
  </si>
  <si>
    <t>ARPACSAKARLAR ORTAOKULU OKUL AİLE BİRLİĞİ</t>
  </si>
  <si>
    <t>ARPAÇSAKARLAR ORTAOKULU OKUL AİLE BİRLİĞİ</t>
  </si>
  <si>
    <t>OCAK /  2014</t>
  </si>
  <si>
    <t>bağış sınıflar</t>
  </si>
  <si>
    <t>sinema geliri</t>
  </si>
  <si>
    <t>Türk  Telekom</t>
  </si>
  <si>
    <t>Mersin Kırtasiye</t>
  </si>
  <si>
    <t>İlçe Mem Aktarılan</t>
  </si>
  <si>
    <t>Es Ticaret</t>
  </si>
  <si>
    <t>Menaş ticaret</t>
  </si>
  <si>
    <t>TEKZEN</t>
  </si>
  <si>
    <t>İZ ELEKTRONİK</t>
  </si>
  <si>
    <t>YAPI KREDİ SİGORTA</t>
  </si>
  <si>
    <t>admer</t>
  </si>
  <si>
    <t>türk telekom</t>
  </si>
  <si>
    <t>Liderler</t>
  </si>
  <si>
    <t>ŞUBAT /  2014</t>
  </si>
  <si>
    <t>MART /  2014</t>
  </si>
  <si>
    <t>NİSAN /  2014</t>
  </si>
  <si>
    <t>MAYIS /  2014</t>
  </si>
  <si>
    <t>HAZİRAN /  2014</t>
  </si>
  <si>
    <t>TEMMUZ /  2014</t>
  </si>
  <si>
    <t>AĞUSTOS /  2014</t>
  </si>
  <si>
    <t>EYLÜL /  2014</t>
  </si>
  <si>
    <t>EKİM /  2014</t>
  </si>
  <si>
    <t>KASIM /  2014</t>
  </si>
  <si>
    <t>ARALIK /  2014</t>
  </si>
  <si>
    <t>002312</t>
  </si>
  <si>
    <t>menaş ticaret</t>
  </si>
  <si>
    <t>030420</t>
  </si>
  <si>
    <t>Mercan Ticaret</t>
  </si>
  <si>
    <t>003122</t>
  </si>
  <si>
    <t>0083809</t>
  </si>
  <si>
    <t>Kristal</t>
  </si>
  <si>
    <t>Pınar YALAP</t>
  </si>
  <si>
    <t>Erol SEVİNÇ</t>
  </si>
  <si>
    <t>0083841</t>
  </si>
  <si>
    <t>Türk Telekom</t>
  </si>
  <si>
    <t>Sibel KARA</t>
  </si>
  <si>
    <t>26935</t>
  </si>
  <si>
    <t>Altun Elektirik</t>
  </si>
  <si>
    <t>Buket ÇEVİK</t>
  </si>
  <si>
    <t>PINAR YALAP</t>
  </si>
  <si>
    <t>885859</t>
  </si>
  <si>
    <t>Admer</t>
  </si>
  <si>
    <t>027961</t>
  </si>
  <si>
    <t>AKNİSAN</t>
  </si>
  <si>
    <t>Türk Telekom NİSAN-MAYIS</t>
  </si>
  <si>
    <t>F.SIDIKA KURTLAR</t>
  </si>
  <si>
    <t>İBRAHİM YETİŞEN</t>
  </si>
  <si>
    <t>İL MEM AKTARILAN</t>
  </si>
  <si>
    <t>242775</t>
  </si>
  <si>
    <t>ES TİCARET</t>
  </si>
  <si>
    <t>002335</t>
  </si>
  <si>
    <t>MENAŞ TİCARET</t>
  </si>
  <si>
    <t>14870</t>
  </si>
  <si>
    <t>SILA BİLGİSAYAR</t>
  </si>
  <si>
    <t>21876</t>
  </si>
  <si>
    <t>KORKMAZ</t>
  </si>
  <si>
    <t>CARREFOUR SA</t>
  </si>
  <si>
    <t>İLÇE MEM AKTARILAN</t>
  </si>
  <si>
    <t>094511</t>
  </si>
  <si>
    <t>715761</t>
  </si>
  <si>
    <t>EMEK ROZET</t>
  </si>
  <si>
    <t>TÜRK TELEKOM</t>
  </si>
  <si>
    <t>TEKNO KLİMA</t>
  </si>
  <si>
    <t>SOSYAL YARDIMLAŞMA VE DAY.</t>
  </si>
  <si>
    <t>ÇELİK İNŞAAT</t>
  </si>
  <si>
    <t>EREN BİLGİSAYAR</t>
  </si>
  <si>
    <t>ERDA TEMİZLİK</t>
  </si>
  <si>
    <t>TEKNİK ELEKTRONİK</t>
  </si>
  <si>
    <t>LİBAS TUHAFİYE</t>
  </si>
  <si>
    <t>MTM KIRTASİYE</t>
  </si>
  <si>
    <t>KANTİN KİRA GELİRİ</t>
  </si>
  <si>
    <t>SONGÜL YILMAZ</t>
  </si>
  <si>
    <t>STAR SPOR</t>
  </si>
  <si>
    <t>BUKET ÇEVİK</t>
  </si>
  <si>
    <t>EROL SEVİNÇ</t>
  </si>
  <si>
    <t>S.BARMEDE ŞAHİN</t>
  </si>
  <si>
    <t>FATMA ÖZDER</t>
  </si>
  <si>
    <t>FATMA SIDIKA KURTLAR</t>
  </si>
  <si>
    <t>ERKAN TORUN</t>
  </si>
  <si>
    <t>VATAN COMPUTER</t>
  </si>
  <si>
    <t>HOCA TİCARET</t>
  </si>
  <si>
    <t>MERAL NAYİR</t>
  </si>
  <si>
    <t>ÜNLÜ TİCARET</t>
  </si>
  <si>
    <t>BEDİH PINAR</t>
  </si>
  <si>
    <t>TOROSLAR SOSYAL YARDIMLAŞMA</t>
  </si>
  <si>
    <t>YILDIRAK TİCARET</t>
  </si>
  <si>
    <t xml:space="preserve">ALTUNDAĞ </t>
  </si>
  <si>
    <t>TEKNOTEC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</si>
</sst>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\ &quot;TL&quot;"/>
    <numFmt numFmtId="176" formatCode="[$-41F]dd\ mmmm\ yyyy\ dddd"/>
    <numFmt numFmtId="177" formatCode="dd/mm/yy;@"/>
    <numFmt numFmtId="178" formatCode="mmm/yyyy"/>
    <numFmt numFmtId="179" formatCode="#,##0.00\ &quot;YTL&quot;"/>
    <numFmt numFmtId="180" formatCode="#,##0.00\ _Y_T_L"/>
  </numFmts>
  <fonts count="31">
    <font>
      <sz val="10"/>
      <name val="Arial Tur"/>
      <family val="0"/>
    </font>
    <font>
      <sz val="8"/>
      <name val="Arial Tur"/>
      <family val="0"/>
    </font>
    <font>
      <b/>
      <sz val="12"/>
      <color indexed="8"/>
      <name val="Arial"/>
      <family val="2"/>
    </font>
    <font>
      <sz val="12"/>
      <name val="Arial Tu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Calibri"/>
      <family val="2"/>
    </font>
    <font>
      <sz val="10"/>
      <name val="Arial TUR"/>
      <family val="0"/>
    </font>
    <font>
      <sz val="14"/>
      <color indexed="8"/>
      <name val="Arial"/>
      <family val="2"/>
    </font>
    <font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0" xfId="0" applyFont="1" applyFill="1" applyBorder="1" applyAlignment="1">
      <alignment horizontal="right" wrapText="1"/>
    </xf>
    <xf numFmtId="0" fontId="4" fillId="4" borderId="11" xfId="0" applyFont="1" applyFill="1" applyBorder="1" applyAlignment="1">
      <alignment horizontal="right" wrapText="1"/>
    </xf>
    <xf numFmtId="0" fontId="4" fillId="4" borderId="12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0" fillId="4" borderId="12" xfId="0" applyFont="1" applyFill="1" applyBorder="1" applyAlignment="1">
      <alignment/>
    </xf>
    <xf numFmtId="0" fontId="4" fillId="4" borderId="13" xfId="0" applyFont="1" applyFill="1" applyBorder="1" applyAlignment="1">
      <alignment wrapText="1"/>
    </xf>
    <xf numFmtId="4" fontId="4" fillId="24" borderId="14" xfId="0" applyNumberFormat="1" applyFont="1" applyFill="1" applyBorder="1" applyAlignment="1">
      <alignment horizontal="right" wrapText="1"/>
    </xf>
    <xf numFmtId="4" fontId="4" fillId="24" borderId="14" xfId="0" applyNumberFormat="1" applyFont="1" applyFill="1" applyBorder="1" applyAlignment="1">
      <alignment wrapText="1"/>
    </xf>
    <xf numFmtId="4" fontId="4" fillId="24" borderId="11" xfId="0" applyNumberFormat="1" applyFont="1" applyFill="1" applyBorder="1" applyAlignment="1">
      <alignment wrapText="1"/>
    </xf>
    <xf numFmtId="4" fontId="4" fillId="24" borderId="11" xfId="0" applyNumberFormat="1" applyFont="1" applyFill="1" applyBorder="1" applyAlignment="1">
      <alignment horizontal="right" wrapText="1"/>
    </xf>
    <xf numFmtId="4" fontId="4" fillId="24" borderId="15" xfId="0" applyNumberFormat="1" applyFont="1" applyFill="1" applyBorder="1" applyAlignment="1">
      <alignment wrapText="1"/>
    </xf>
    <xf numFmtId="4" fontId="0" fillId="24" borderId="16" xfId="0" applyNumberFormat="1" applyFont="1" applyFill="1" applyBorder="1" applyAlignment="1">
      <alignment/>
    </xf>
    <xf numFmtId="4" fontId="4" fillId="24" borderId="15" xfId="0" applyNumberFormat="1" applyFont="1" applyFill="1" applyBorder="1" applyAlignment="1">
      <alignment horizontal="right" wrapText="1"/>
    </xf>
    <xf numFmtId="4" fontId="4" fillId="24" borderId="17" xfId="0" applyNumberFormat="1" applyFont="1" applyFill="1" applyBorder="1" applyAlignment="1">
      <alignment wrapText="1"/>
    </xf>
    <xf numFmtId="4" fontId="4" fillId="24" borderId="17" xfId="0" applyNumberFormat="1" applyFont="1" applyFill="1" applyBorder="1" applyAlignment="1">
      <alignment horizontal="right" wrapText="1"/>
    </xf>
    <xf numFmtId="0" fontId="4" fillId="24" borderId="17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4" fillId="19" borderId="10" xfId="0" applyFont="1" applyFill="1" applyBorder="1" applyAlignment="1">
      <alignment wrapText="1"/>
    </xf>
    <xf numFmtId="0" fontId="4" fillId="19" borderId="11" xfId="0" applyFont="1" applyFill="1" applyBorder="1" applyAlignment="1">
      <alignment wrapText="1"/>
    </xf>
    <xf numFmtId="0" fontId="4" fillId="19" borderId="11" xfId="0" applyFont="1" applyFill="1" applyBorder="1" applyAlignment="1">
      <alignment horizontal="right" wrapText="1"/>
    </xf>
    <xf numFmtId="0" fontId="4" fillId="19" borderId="18" xfId="0" applyFont="1" applyFill="1" applyBorder="1" applyAlignment="1">
      <alignment wrapText="1"/>
    </xf>
    <xf numFmtId="0" fontId="4" fillId="19" borderId="17" xfId="0" applyFont="1" applyFill="1" applyBorder="1" applyAlignment="1">
      <alignment horizontal="right" wrapText="1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75" fontId="0" fillId="5" borderId="0" xfId="0" applyNumberFormat="1" applyFill="1" applyAlignment="1">
      <alignment/>
    </xf>
    <xf numFmtId="175" fontId="0" fillId="5" borderId="0" xfId="0" applyNumberFormat="1" applyFill="1" applyAlignment="1">
      <alignment horizontal="center"/>
    </xf>
    <xf numFmtId="0" fontId="12" fillId="4" borderId="11" xfId="0" applyFont="1" applyFill="1" applyBorder="1" applyAlignment="1">
      <alignment horizontal="right" wrapText="1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5" fillId="6" borderId="0" xfId="0" applyFont="1" applyFill="1" applyAlignment="1">
      <alignment/>
    </xf>
    <xf numFmtId="175" fontId="5" fillId="6" borderId="0" xfId="0" applyNumberFormat="1" applyFont="1" applyFill="1" applyAlignment="1">
      <alignment/>
    </xf>
    <xf numFmtId="0" fontId="10" fillId="6" borderId="0" xfId="0" applyFont="1" applyFill="1" applyAlignment="1">
      <alignment/>
    </xf>
    <xf numFmtId="175" fontId="0" fillId="6" borderId="0" xfId="0" applyNumberFormat="1" applyFill="1" applyAlignment="1">
      <alignment/>
    </xf>
    <xf numFmtId="44" fontId="0" fillId="6" borderId="0" xfId="52" applyFont="1" applyFill="1" applyAlignment="1">
      <alignment/>
    </xf>
    <xf numFmtId="44" fontId="0" fillId="6" borderId="0" xfId="52" applyFont="1" applyFill="1" applyAlignment="1">
      <alignment horizontal="center"/>
    </xf>
    <xf numFmtId="175" fontId="10" fillId="6" borderId="0" xfId="0" applyNumberFormat="1" applyFont="1" applyFill="1" applyAlignment="1">
      <alignment/>
    </xf>
    <xf numFmtId="0" fontId="0" fillId="4" borderId="0" xfId="0" applyFill="1" applyAlignment="1">
      <alignment/>
    </xf>
    <xf numFmtId="49" fontId="0" fillId="4" borderId="0" xfId="0" applyNumberFormat="1" applyFill="1" applyAlignment="1">
      <alignment horizontal="right"/>
    </xf>
    <xf numFmtId="0" fontId="11" fillId="4" borderId="0" xfId="0" applyFont="1" applyFill="1" applyAlignment="1">
      <alignment/>
    </xf>
    <xf numFmtId="175" fontId="11" fillId="4" borderId="0" xfId="0" applyNumberFormat="1" applyFont="1" applyFill="1" applyAlignment="1">
      <alignment/>
    </xf>
    <xf numFmtId="175" fontId="0" fillId="4" borderId="0" xfId="0" applyNumberFormat="1" applyFill="1" applyAlignment="1">
      <alignment/>
    </xf>
    <xf numFmtId="44" fontId="0" fillId="4" borderId="0" xfId="52" applyFont="1" applyFill="1" applyAlignment="1">
      <alignment/>
    </xf>
    <xf numFmtId="0" fontId="4" fillId="4" borderId="14" xfId="0" applyFont="1" applyFill="1" applyBorder="1" applyAlignment="1">
      <alignment wrapText="1"/>
    </xf>
    <xf numFmtId="0" fontId="0" fillId="4" borderId="19" xfId="0" applyFont="1" applyFill="1" applyBorder="1" applyAlignment="1">
      <alignment/>
    </xf>
    <xf numFmtId="0" fontId="4" fillId="4" borderId="19" xfId="0" applyFont="1" applyFill="1" applyBorder="1" applyAlignment="1">
      <alignment horizontal="right" wrapText="1"/>
    </xf>
    <xf numFmtId="0" fontId="4" fillId="4" borderId="20" xfId="0" applyFont="1" applyFill="1" applyBorder="1" applyAlignment="1">
      <alignment wrapText="1"/>
    </xf>
    <xf numFmtId="4" fontId="4" fillId="24" borderId="21" xfId="0" applyNumberFormat="1" applyFont="1" applyFill="1" applyBorder="1" applyAlignment="1">
      <alignment wrapText="1"/>
    </xf>
    <xf numFmtId="4" fontId="4" fillId="24" borderId="13" xfId="0" applyNumberFormat="1" applyFont="1" applyFill="1" applyBorder="1" applyAlignment="1">
      <alignment horizontal="right" wrapText="1"/>
    </xf>
    <xf numFmtId="4" fontId="4" fillId="24" borderId="12" xfId="0" applyNumberFormat="1" applyFont="1" applyFill="1" applyBorder="1" applyAlignment="1">
      <alignment wrapText="1"/>
    </xf>
    <xf numFmtId="4" fontId="4" fillId="24" borderId="12" xfId="0" applyNumberFormat="1" applyFont="1" applyFill="1" applyBorder="1" applyAlignment="1">
      <alignment horizontal="right" wrapText="1"/>
    </xf>
    <xf numFmtId="177" fontId="0" fillId="6" borderId="0" xfId="0" applyNumberFormat="1" applyFill="1" applyAlignment="1">
      <alignment/>
    </xf>
    <xf numFmtId="177" fontId="0" fillId="0" borderId="0" xfId="0" applyNumberFormat="1" applyAlignment="1">
      <alignment/>
    </xf>
    <xf numFmtId="177" fontId="0" fillId="4" borderId="0" xfId="0" applyNumberFormat="1" applyFill="1" applyAlignment="1">
      <alignment/>
    </xf>
    <xf numFmtId="0" fontId="0" fillId="4" borderId="0" xfId="0" applyFill="1" applyAlignment="1">
      <alignment horizontal="right"/>
    </xf>
    <xf numFmtId="14" fontId="0" fillId="6" borderId="0" xfId="0" applyNumberFormat="1" applyFill="1" applyAlignment="1">
      <alignment/>
    </xf>
    <xf numFmtId="180" fontId="0" fillId="0" borderId="0" xfId="0" applyNumberFormat="1" applyAlignment="1">
      <alignment/>
    </xf>
    <xf numFmtId="180" fontId="0" fillId="6" borderId="0" xfId="0" applyNumberFormat="1" applyFill="1" applyAlignment="1">
      <alignment/>
    </xf>
    <xf numFmtId="0" fontId="0" fillId="6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5" borderId="0" xfId="0" applyNumberFormat="1" applyFill="1" applyAlignment="1">
      <alignment/>
    </xf>
    <xf numFmtId="1" fontId="0" fillId="5" borderId="0" xfId="0" applyNumberFormat="1" applyFill="1" applyAlignment="1">
      <alignment horizontal="center"/>
    </xf>
    <xf numFmtId="1" fontId="0" fillId="6" borderId="0" xfId="0" applyNumberFormat="1" applyFill="1" applyAlignment="1">
      <alignment/>
    </xf>
    <xf numFmtId="1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/>
    </xf>
    <xf numFmtId="0" fontId="13" fillId="6" borderId="0" xfId="0" applyFont="1" applyFill="1" applyAlignment="1">
      <alignment/>
    </xf>
    <xf numFmtId="0" fontId="2" fillId="5" borderId="22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wrapText="1"/>
    </xf>
    <xf numFmtId="0" fontId="4" fillId="5" borderId="27" xfId="0" applyFont="1" applyFill="1" applyBorder="1" applyAlignment="1">
      <alignment wrapText="1"/>
    </xf>
    <xf numFmtId="0" fontId="4" fillId="5" borderId="28" xfId="0" applyFont="1" applyFill="1" applyBorder="1" applyAlignment="1">
      <alignment wrapText="1"/>
    </xf>
    <xf numFmtId="0" fontId="2" fillId="5" borderId="29" xfId="0" applyFont="1" applyFill="1" applyBorder="1" applyAlignment="1">
      <alignment horizontal="right" wrapText="1"/>
    </xf>
    <xf numFmtId="0" fontId="2" fillId="5" borderId="30" xfId="0" applyFont="1" applyFill="1" applyBorder="1" applyAlignment="1">
      <alignment horizontal="right" wrapText="1"/>
    </xf>
    <xf numFmtId="49" fontId="2" fillId="5" borderId="31" xfId="0" applyNumberFormat="1" applyFont="1" applyFill="1" applyBorder="1" applyAlignment="1">
      <alignment horizontal="left" wrapText="1"/>
    </xf>
    <xf numFmtId="49" fontId="2" fillId="5" borderId="29" xfId="0" applyNumberFormat="1" applyFont="1" applyFill="1" applyBorder="1" applyAlignment="1">
      <alignment horizontal="left" wrapText="1"/>
    </xf>
    <xf numFmtId="0" fontId="6" fillId="5" borderId="32" xfId="0" applyFont="1" applyFill="1" applyBorder="1" applyAlignment="1">
      <alignment wrapText="1"/>
    </xf>
    <xf numFmtId="0" fontId="6" fillId="5" borderId="33" xfId="0" applyFont="1" applyFill="1" applyBorder="1" applyAlignment="1">
      <alignment wrapText="1"/>
    </xf>
    <xf numFmtId="0" fontId="6" fillId="5" borderId="34" xfId="0" applyFont="1" applyFill="1" applyBorder="1" applyAlignment="1">
      <alignment wrapText="1"/>
    </xf>
    <xf numFmtId="0" fontId="0" fillId="5" borderId="0" xfId="0" applyFill="1" applyAlignment="1">
      <alignment horizontal="center"/>
    </xf>
    <xf numFmtId="0" fontId="6" fillId="5" borderId="25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5" borderId="16" xfId="0" applyFon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zoomScale="81" zoomScaleNormal="81" zoomScalePageLayoutView="0" workbookViewId="0" topLeftCell="C10">
      <selection activeCell="B13" sqref="B13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9" max="9" width="10.75390625" style="64" bestFit="1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75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76</v>
      </c>
      <c r="B3" s="83"/>
      <c r="C3" s="19"/>
      <c r="D3" s="19"/>
      <c r="E3" s="80" t="s">
        <v>1</v>
      </c>
      <c r="F3" s="81"/>
      <c r="I3" s="65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66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61</v>
      </c>
      <c r="C5" s="9">
        <v>2148.86</v>
      </c>
      <c r="D5" s="5"/>
      <c r="E5" s="5"/>
      <c r="F5" s="13"/>
      <c r="I5" s="67">
        <v>1</v>
      </c>
      <c r="J5" s="56">
        <v>41641</v>
      </c>
      <c r="K5" s="56">
        <v>41641</v>
      </c>
      <c r="L5" s="34">
        <v>11547</v>
      </c>
      <c r="M5" s="35" t="s">
        <v>77</v>
      </c>
      <c r="N5" s="36">
        <v>175</v>
      </c>
      <c r="O5">
        <v>1</v>
      </c>
      <c r="P5" s="42">
        <v>1</v>
      </c>
      <c r="Q5" s="58">
        <v>41647</v>
      </c>
      <c r="R5" s="58">
        <v>41647</v>
      </c>
      <c r="S5" s="68"/>
      <c r="T5" s="44" t="s">
        <v>79</v>
      </c>
      <c r="U5" s="45">
        <v>22.25</v>
      </c>
      <c r="V5">
        <v>2</v>
      </c>
    </row>
    <row r="6" spans="1:22" ht="27" customHeight="1">
      <c r="A6" s="1"/>
      <c r="B6" s="2"/>
      <c r="C6" s="10"/>
      <c r="D6" s="5"/>
      <c r="E6" s="6"/>
      <c r="F6" s="13"/>
      <c r="I6" s="67">
        <v>2</v>
      </c>
      <c r="J6" s="56">
        <v>41656</v>
      </c>
      <c r="K6" s="60">
        <v>41656</v>
      </c>
      <c r="L6" s="34">
        <v>11548</v>
      </c>
      <c r="M6" s="35" t="s">
        <v>77</v>
      </c>
      <c r="N6" s="36">
        <v>110</v>
      </c>
      <c r="O6">
        <v>1</v>
      </c>
      <c r="P6" s="42">
        <v>2</v>
      </c>
      <c r="Q6" s="58">
        <v>41655</v>
      </c>
      <c r="R6" s="58">
        <v>41655</v>
      </c>
      <c r="S6" s="68"/>
      <c r="T6" s="44" t="s">
        <v>80</v>
      </c>
      <c r="U6" s="45">
        <v>150</v>
      </c>
      <c r="V6">
        <v>3</v>
      </c>
    </row>
    <row r="7" spans="1:21" ht="27" customHeight="1">
      <c r="A7" s="1"/>
      <c r="B7" s="2"/>
      <c r="C7" s="10"/>
      <c r="D7" s="20"/>
      <c r="E7" s="20"/>
      <c r="F7" s="21"/>
      <c r="I7" s="67">
        <v>3</v>
      </c>
      <c r="J7" s="56">
        <v>41656</v>
      </c>
      <c r="K7" s="60">
        <v>41656</v>
      </c>
      <c r="L7" s="34">
        <v>11549</v>
      </c>
      <c r="M7" s="35" t="s">
        <v>78</v>
      </c>
      <c r="N7" s="36">
        <v>315</v>
      </c>
      <c r="O7">
        <v>10</v>
      </c>
      <c r="P7" s="42"/>
      <c r="Q7" s="58"/>
      <c r="R7" s="58"/>
      <c r="S7" s="68"/>
      <c r="T7" s="44"/>
      <c r="U7" s="45"/>
    </row>
    <row r="8" spans="1:21" ht="27" customHeight="1">
      <c r="A8" s="3" t="s">
        <v>8</v>
      </c>
      <c r="B8" s="48" t="s">
        <v>9</v>
      </c>
      <c r="C8" s="55">
        <f>SUMIF(O$5:O$200,1,N$5:N$200)</f>
        <v>355</v>
      </c>
      <c r="D8" s="50">
        <v>1</v>
      </c>
      <c r="E8" s="5" t="s">
        <v>7</v>
      </c>
      <c r="F8" s="15">
        <f>SUMIF(V$5:V$200,1,U$5:U$200)</f>
        <v>0</v>
      </c>
      <c r="I8" s="67">
        <v>4</v>
      </c>
      <c r="J8" s="56">
        <v>41663</v>
      </c>
      <c r="K8" s="56">
        <v>41663</v>
      </c>
      <c r="L8" s="34">
        <v>11550</v>
      </c>
      <c r="M8" s="35" t="s">
        <v>77</v>
      </c>
      <c r="N8" s="36">
        <v>70</v>
      </c>
      <c r="O8">
        <v>1</v>
      </c>
      <c r="P8" s="42"/>
      <c r="Q8" s="58"/>
      <c r="R8" s="58"/>
      <c r="S8" s="68"/>
      <c r="T8" s="44"/>
      <c r="U8" s="45"/>
    </row>
    <row r="9" spans="1:21" ht="27" customHeight="1">
      <c r="A9" s="3" t="s">
        <v>11</v>
      </c>
      <c r="B9" s="48" t="s">
        <v>12</v>
      </c>
      <c r="C9" s="54">
        <f>SUM(C10:C12)</f>
        <v>0</v>
      </c>
      <c r="D9" s="50">
        <v>2</v>
      </c>
      <c r="E9" s="5" t="s">
        <v>10</v>
      </c>
      <c r="F9" s="15">
        <f>SUMIF(V$5:V$200,2,U$5:U$200)</f>
        <v>22.25</v>
      </c>
      <c r="I9" s="67"/>
      <c r="J9" s="56"/>
      <c r="K9" s="56"/>
      <c r="L9" s="34"/>
      <c r="M9" s="35"/>
      <c r="N9" s="36"/>
      <c r="P9" s="42"/>
      <c r="Q9" s="58"/>
      <c r="R9" s="58"/>
      <c r="S9" s="68"/>
      <c r="T9" s="44"/>
      <c r="U9" s="45"/>
    </row>
    <row r="10" spans="1:21" ht="27" customHeight="1">
      <c r="A10" s="1"/>
      <c r="B10" s="48" t="s">
        <v>14</v>
      </c>
      <c r="C10" s="55">
        <f>SUMIF(O$5:O$200,3,N$5:N$200)</f>
        <v>0</v>
      </c>
      <c r="D10" s="50">
        <v>3</v>
      </c>
      <c r="E10" s="5" t="s">
        <v>13</v>
      </c>
      <c r="F10" s="15">
        <f>SUMIF(V$5:V$200,3,U$5:U$200)</f>
        <v>150</v>
      </c>
      <c r="I10" s="67"/>
      <c r="J10" s="56"/>
      <c r="K10" s="56"/>
      <c r="L10" s="34"/>
      <c r="M10" s="35"/>
      <c r="N10" s="36"/>
      <c r="P10" s="42"/>
      <c r="Q10" s="58"/>
      <c r="R10" s="58"/>
      <c r="S10" s="68"/>
      <c r="T10" s="44"/>
      <c r="U10" s="45"/>
    </row>
    <row r="11" spans="1:21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0</v>
      </c>
      <c r="I11" s="67"/>
      <c r="J11" s="56"/>
      <c r="K11" s="56"/>
      <c r="L11" s="34"/>
      <c r="M11" s="35"/>
      <c r="N11" s="36"/>
      <c r="P11" s="42"/>
      <c r="Q11" s="58"/>
      <c r="R11" s="58"/>
      <c r="S11" s="68"/>
      <c r="T11" s="44"/>
      <c r="U11" s="45"/>
    </row>
    <row r="12" spans="1:21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0</v>
      </c>
      <c r="I12" s="67"/>
      <c r="J12" s="56"/>
      <c r="K12" s="56"/>
      <c r="L12" s="34"/>
      <c r="M12" s="33"/>
      <c r="N12" s="36"/>
      <c r="P12" s="42"/>
      <c r="Q12" s="58"/>
      <c r="R12" s="58"/>
      <c r="S12" s="68"/>
      <c r="T12" s="44"/>
      <c r="U12" s="45"/>
    </row>
    <row r="13" spans="1:21" ht="27" customHeight="1">
      <c r="A13" s="3" t="s">
        <v>20</v>
      </c>
      <c r="B13" s="48" t="s">
        <v>21</v>
      </c>
      <c r="C13" s="54">
        <f>SUM(C14:C17)</f>
        <v>315</v>
      </c>
      <c r="D13" s="50">
        <v>6</v>
      </c>
      <c r="E13" s="5" t="s">
        <v>19</v>
      </c>
      <c r="F13" s="15">
        <f>SUMIF(V$5:V$200,6,U$5:U$200)</f>
        <v>0</v>
      </c>
      <c r="I13" s="67"/>
      <c r="J13" s="56"/>
      <c r="K13" s="56"/>
      <c r="L13" s="34"/>
      <c r="M13" s="35"/>
      <c r="N13" s="36"/>
      <c r="P13" s="42"/>
      <c r="Q13" s="58"/>
      <c r="R13" s="58"/>
      <c r="S13" s="68"/>
      <c r="T13" s="44"/>
      <c r="U13" s="45"/>
    </row>
    <row r="14" spans="1:21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67"/>
      <c r="J14" s="56"/>
      <c r="K14" s="56"/>
      <c r="L14" s="34"/>
      <c r="M14" s="35"/>
      <c r="N14" s="36"/>
      <c r="P14" s="42"/>
      <c r="Q14" s="58"/>
      <c r="R14" s="58"/>
      <c r="S14" s="68"/>
      <c r="T14" s="44"/>
      <c r="U14" s="45"/>
    </row>
    <row r="15" spans="1:22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0</v>
      </c>
      <c r="I15" s="67"/>
      <c r="J15" s="56"/>
      <c r="K15" s="56"/>
      <c r="L15" s="34"/>
      <c r="M15" s="35"/>
      <c r="N15" s="36"/>
      <c r="P15" s="42"/>
      <c r="Q15" s="58"/>
      <c r="R15" s="58"/>
      <c r="S15" s="69"/>
      <c r="T15" s="42"/>
      <c r="U15" s="42"/>
      <c r="V15" s="42"/>
    </row>
    <row r="16" spans="1:22" ht="27" customHeight="1">
      <c r="A16" s="1"/>
      <c r="B16" s="48" t="s">
        <v>27</v>
      </c>
      <c r="C16" s="55">
        <f>SUMIF(O$5:O$200,9,N$5:N$200)</f>
        <v>0</v>
      </c>
      <c r="D16" s="50">
        <v>9</v>
      </c>
      <c r="E16" s="5" t="s">
        <v>26</v>
      </c>
      <c r="F16" s="15">
        <f>SUMIF(V$5:V$200,9,U$5:U$200)</f>
        <v>0</v>
      </c>
      <c r="I16" s="67"/>
      <c r="J16" s="56"/>
      <c r="K16" s="56"/>
      <c r="L16" s="34"/>
      <c r="M16" s="35"/>
      <c r="N16" s="36"/>
      <c r="P16" s="42"/>
      <c r="Q16" s="58"/>
      <c r="R16" s="58"/>
      <c r="S16" s="69"/>
      <c r="T16" s="42"/>
      <c r="U16" s="42"/>
      <c r="V16" s="42"/>
    </row>
    <row r="17" spans="1:22" ht="27" customHeight="1">
      <c r="A17" s="1"/>
      <c r="B17" s="48" t="s">
        <v>28</v>
      </c>
      <c r="C17" s="55">
        <f>SUMIF(O$5:O$200,10,N$5:N$200)</f>
        <v>315</v>
      </c>
      <c r="D17" s="51">
        <v>10</v>
      </c>
      <c r="E17" s="8"/>
      <c r="F17" s="16"/>
      <c r="I17" s="67"/>
      <c r="J17" s="56"/>
      <c r="K17" s="56"/>
      <c r="L17" s="34"/>
      <c r="M17" s="35"/>
      <c r="N17" s="36"/>
      <c r="P17" s="42"/>
      <c r="Q17" s="58"/>
      <c r="R17" s="58"/>
      <c r="S17" s="42"/>
      <c r="T17" s="42"/>
      <c r="U17" s="42"/>
      <c r="V17" s="42"/>
    </row>
    <row r="18" spans="1:21" ht="27" customHeight="1">
      <c r="A18" s="1"/>
      <c r="B18" s="4" t="s">
        <v>38</v>
      </c>
      <c r="C18" s="12">
        <f>SUM(C8,C9,C13)</f>
        <v>670</v>
      </c>
      <c r="D18" s="2"/>
      <c r="E18" s="4" t="s">
        <v>39</v>
      </c>
      <c r="F18" s="16">
        <f>SUM(F8:F17)</f>
        <v>172.25</v>
      </c>
      <c r="I18" s="67"/>
      <c r="J18" s="56"/>
      <c r="K18" s="56"/>
      <c r="L18" s="34"/>
      <c r="M18" s="35"/>
      <c r="N18" s="36"/>
      <c r="P18" s="42"/>
      <c r="Q18" s="58"/>
      <c r="R18" s="58"/>
      <c r="S18" s="42"/>
      <c r="T18" s="42"/>
      <c r="U18" s="42"/>
    </row>
    <row r="19" spans="1:21" ht="27" customHeight="1">
      <c r="A19" s="1"/>
      <c r="B19" s="4" t="s">
        <v>30</v>
      </c>
      <c r="C19" s="12">
        <f>C18</f>
        <v>670</v>
      </c>
      <c r="D19" s="2"/>
      <c r="E19" s="4" t="s">
        <v>31</v>
      </c>
      <c r="F19" s="17">
        <f>F18</f>
        <v>172.25</v>
      </c>
      <c r="I19" s="67"/>
      <c r="J19" s="56"/>
      <c r="K19" s="56"/>
      <c r="L19" s="34"/>
      <c r="M19" s="35"/>
      <c r="N19" s="36"/>
      <c r="P19" s="42"/>
      <c r="Q19" s="58"/>
      <c r="R19" s="58"/>
      <c r="S19" s="42"/>
      <c r="T19" s="42"/>
      <c r="U19" s="42"/>
    </row>
    <row r="20" spans="1:21" ht="27" customHeight="1">
      <c r="A20" s="1"/>
      <c r="B20" s="4" t="s">
        <v>32</v>
      </c>
      <c r="C20" s="11">
        <f>OCAK!C5+C19-F19</f>
        <v>2646.61</v>
      </c>
      <c r="D20" s="2"/>
      <c r="E20" s="2"/>
      <c r="F20" s="18"/>
      <c r="I20" s="67"/>
      <c r="J20" s="56"/>
      <c r="K20" s="56"/>
      <c r="L20" s="34"/>
      <c r="M20" s="35"/>
      <c r="N20" s="36"/>
      <c r="P20" s="42"/>
      <c r="Q20" s="58"/>
      <c r="R20" s="58"/>
      <c r="S20" s="42"/>
      <c r="T20" s="42"/>
      <c r="U20" s="42"/>
    </row>
    <row r="21" spans="1:21" ht="27" customHeight="1">
      <c r="A21" s="77" t="s">
        <v>33</v>
      </c>
      <c r="B21" s="78"/>
      <c r="C21" s="78"/>
      <c r="D21" s="78"/>
      <c r="E21" s="78"/>
      <c r="F21" s="79"/>
      <c r="I21" s="67"/>
      <c r="J21" s="56"/>
      <c r="K21" s="56"/>
      <c r="L21" s="34"/>
      <c r="M21" s="35"/>
      <c r="N21" s="36"/>
      <c r="P21" s="42"/>
      <c r="Q21" s="58"/>
      <c r="R21" s="58"/>
      <c r="S21" s="42"/>
      <c r="T21" s="42"/>
      <c r="U21" s="42"/>
    </row>
    <row r="22" spans="1:21" ht="27" customHeight="1">
      <c r="A22" s="88" t="s">
        <v>60</v>
      </c>
      <c r="B22" s="89"/>
      <c r="C22" s="89"/>
      <c r="D22" s="89"/>
      <c r="E22" s="89"/>
      <c r="F22" s="90"/>
      <c r="I22" s="67"/>
      <c r="J22" s="56"/>
      <c r="K22" s="56"/>
      <c r="L22" s="34"/>
      <c r="M22" s="35"/>
      <c r="N22" s="36"/>
      <c r="P22" s="42"/>
      <c r="Q22" s="58"/>
      <c r="R22" s="58"/>
      <c r="S22" s="42"/>
      <c r="T22" s="42"/>
      <c r="U22" s="42"/>
    </row>
    <row r="23" spans="1:21" ht="27" customHeight="1">
      <c r="A23" s="88" t="s">
        <v>34</v>
      </c>
      <c r="B23" s="89"/>
      <c r="C23" s="89"/>
      <c r="D23" s="89"/>
      <c r="E23" s="89"/>
      <c r="F23" s="90"/>
      <c r="I23" s="67"/>
      <c r="J23" s="56"/>
      <c r="K23" s="56"/>
      <c r="L23" s="34"/>
      <c r="M23" s="35"/>
      <c r="N23" s="36"/>
      <c r="P23" s="42"/>
      <c r="Q23" s="58"/>
      <c r="R23" s="58"/>
      <c r="S23" s="42"/>
      <c r="T23" s="42"/>
      <c r="U23" s="42"/>
    </row>
    <row r="24" spans="1:21" ht="27" customHeight="1">
      <c r="A24" s="88" t="s">
        <v>35</v>
      </c>
      <c r="B24" s="89"/>
      <c r="C24" s="89"/>
      <c r="D24" s="89"/>
      <c r="E24" s="89"/>
      <c r="F24" s="90"/>
      <c r="I24" s="67"/>
      <c r="J24" s="56"/>
      <c r="K24" s="56"/>
      <c r="L24" s="34"/>
      <c r="M24" s="35"/>
      <c r="N24" s="36"/>
      <c r="P24" s="42"/>
      <c r="Q24" s="58"/>
      <c r="R24" s="58"/>
      <c r="S24" s="42"/>
      <c r="T24" s="42"/>
      <c r="U24" s="42"/>
    </row>
    <row r="25" spans="1:21" ht="27" customHeight="1" thickBot="1">
      <c r="A25" s="84" t="s">
        <v>36</v>
      </c>
      <c r="B25" s="85"/>
      <c r="C25" s="85"/>
      <c r="D25" s="85"/>
      <c r="E25" s="85"/>
      <c r="F25" s="86"/>
      <c r="I25" s="67"/>
      <c r="J25" s="56"/>
      <c r="K25" s="56"/>
      <c r="L25" s="34"/>
      <c r="M25" s="35"/>
      <c r="N25" s="36"/>
      <c r="P25" s="42"/>
      <c r="Q25" s="58"/>
      <c r="R25" s="58"/>
      <c r="S25" s="42"/>
      <c r="T25" s="42"/>
      <c r="U25" s="42"/>
    </row>
    <row r="26" spans="9:21" ht="27" customHeight="1">
      <c r="I26" s="67"/>
      <c r="J26" s="56"/>
      <c r="K26" s="56"/>
      <c r="L26" s="34"/>
      <c r="M26" s="35"/>
      <c r="N26" s="36"/>
      <c r="P26" s="42"/>
      <c r="Q26" s="58"/>
      <c r="R26" s="58"/>
      <c r="S26" s="42"/>
      <c r="T26" s="42"/>
      <c r="U26" s="42"/>
    </row>
    <row r="27" spans="9:21" ht="27" customHeight="1">
      <c r="I27" s="67"/>
      <c r="J27" s="56"/>
      <c r="K27" s="56"/>
      <c r="L27" s="34"/>
      <c r="M27" s="35"/>
      <c r="N27" s="36"/>
      <c r="P27" s="42"/>
      <c r="Q27" s="58"/>
      <c r="R27" s="58"/>
      <c r="S27" s="42"/>
      <c r="T27" s="42"/>
      <c r="U27" s="42"/>
    </row>
    <row r="28" spans="9:21" ht="27" customHeight="1">
      <c r="I28" s="67"/>
      <c r="J28" s="56"/>
      <c r="K28" s="56"/>
      <c r="L28" s="34"/>
      <c r="M28" s="35"/>
      <c r="N28" s="36"/>
      <c r="P28" s="42"/>
      <c r="Q28" s="58"/>
      <c r="R28" s="58"/>
      <c r="S28" s="42"/>
      <c r="T28" s="42"/>
      <c r="U28" s="42"/>
    </row>
    <row r="29" spans="9:21" ht="27" customHeight="1">
      <c r="I29" s="67"/>
      <c r="J29" s="56"/>
      <c r="K29" s="56"/>
      <c r="L29" s="34"/>
      <c r="M29" s="35"/>
      <c r="N29" s="36"/>
      <c r="P29" s="42"/>
      <c r="Q29" s="58"/>
      <c r="R29" s="58"/>
      <c r="S29" s="42"/>
      <c r="T29" s="42"/>
      <c r="U29" s="42"/>
    </row>
    <row r="30" spans="9:21" ht="27" customHeight="1">
      <c r="I30" s="67"/>
      <c r="J30" s="56"/>
      <c r="K30" s="56"/>
      <c r="L30" s="34"/>
      <c r="M30" s="35"/>
      <c r="N30" s="36"/>
      <c r="P30" s="42"/>
      <c r="Q30" s="58"/>
      <c r="R30" s="58"/>
      <c r="S30" s="42"/>
      <c r="T30" s="42"/>
      <c r="U30" s="42"/>
    </row>
    <row r="31" spans="9:21" ht="27" customHeight="1">
      <c r="I31" s="67"/>
      <c r="J31" s="56"/>
      <c r="K31" s="56"/>
      <c r="L31" s="34"/>
      <c r="M31" s="35"/>
      <c r="N31" s="36"/>
      <c r="P31" s="42"/>
      <c r="Q31" s="58"/>
      <c r="R31" s="58"/>
      <c r="S31" s="42"/>
      <c r="T31" s="42"/>
      <c r="U31" s="42"/>
    </row>
    <row r="32" spans="9:21" ht="27" customHeight="1">
      <c r="I32" s="67"/>
      <c r="J32" s="56"/>
      <c r="K32" s="56"/>
      <c r="L32" s="34"/>
      <c r="M32" s="35"/>
      <c r="N32" s="36"/>
      <c r="P32" s="42"/>
      <c r="Q32" s="58"/>
      <c r="R32" s="58"/>
      <c r="S32" s="42"/>
      <c r="T32" s="42"/>
      <c r="U32" s="42"/>
    </row>
    <row r="33" spans="9:21" ht="27" customHeight="1">
      <c r="I33" s="67"/>
      <c r="J33" s="56"/>
      <c r="K33" s="56"/>
      <c r="L33" s="34"/>
      <c r="M33" s="35"/>
      <c r="N33" s="36"/>
      <c r="P33" s="42"/>
      <c r="Q33" s="58"/>
      <c r="R33" s="58"/>
      <c r="S33" s="42"/>
      <c r="T33" s="42"/>
      <c r="U33" s="42"/>
    </row>
    <row r="34" spans="9:21" ht="27" customHeight="1">
      <c r="I34" s="67"/>
      <c r="J34" s="56"/>
      <c r="K34" s="56"/>
      <c r="L34" s="34"/>
      <c r="M34" s="35"/>
      <c r="N34" s="36"/>
      <c r="P34" s="42"/>
      <c r="Q34" s="58"/>
      <c r="R34" s="58"/>
      <c r="S34" s="42"/>
      <c r="T34" s="42"/>
      <c r="U34" s="42"/>
    </row>
    <row r="35" spans="9:21" ht="27" customHeight="1">
      <c r="I35" s="67"/>
      <c r="J35" s="56"/>
      <c r="K35" s="56"/>
      <c r="L35" s="34"/>
      <c r="M35" s="35"/>
      <c r="N35" s="36"/>
      <c r="P35" s="42"/>
      <c r="Q35" s="58"/>
      <c r="R35" s="58"/>
      <c r="S35" s="42"/>
      <c r="T35" s="42"/>
      <c r="U35" s="42"/>
    </row>
    <row r="36" spans="9:21" ht="27" customHeight="1">
      <c r="I36" s="67"/>
      <c r="J36" s="56"/>
      <c r="K36" s="56"/>
      <c r="L36" s="34"/>
      <c r="M36" s="35"/>
      <c r="N36" s="36"/>
      <c r="P36" s="42"/>
      <c r="Q36" s="58"/>
      <c r="R36" s="58"/>
      <c r="S36" s="42"/>
      <c r="T36" s="42"/>
      <c r="U36" s="42"/>
    </row>
    <row r="37" spans="9:21" ht="27" customHeight="1">
      <c r="I37" s="67"/>
      <c r="J37" s="56"/>
      <c r="K37" s="56"/>
      <c r="L37" s="34"/>
      <c r="M37" s="35"/>
      <c r="N37" s="36"/>
      <c r="P37" s="42"/>
      <c r="Q37" s="58"/>
      <c r="R37" s="58"/>
      <c r="S37" s="42"/>
      <c r="T37" s="42"/>
      <c r="U37" s="42"/>
    </row>
    <row r="38" spans="9:21" ht="27" customHeight="1">
      <c r="I38" s="67"/>
      <c r="J38" s="56"/>
      <c r="K38" s="56"/>
      <c r="L38" s="34"/>
      <c r="M38" s="35"/>
      <c r="N38" s="36"/>
      <c r="P38" s="42"/>
      <c r="Q38" s="58"/>
      <c r="R38" s="58"/>
      <c r="S38" s="42"/>
      <c r="T38" s="42"/>
      <c r="U38" s="42"/>
    </row>
    <row r="39" spans="9:21" ht="27" customHeight="1">
      <c r="I39" s="67"/>
      <c r="J39" s="56"/>
      <c r="K39" s="56"/>
      <c r="L39" s="33"/>
      <c r="M39" s="33"/>
      <c r="N39" s="33"/>
      <c r="P39" s="42"/>
      <c r="Q39" s="58"/>
      <c r="R39" s="58"/>
      <c r="S39" s="42"/>
      <c r="T39" s="42"/>
      <c r="U39" s="42"/>
    </row>
    <row r="40" spans="9:21" ht="27" customHeight="1">
      <c r="I40" s="67"/>
      <c r="J40" s="56"/>
      <c r="K40" s="56"/>
      <c r="L40" s="33"/>
      <c r="M40" s="33"/>
      <c r="N40" s="33"/>
      <c r="P40" s="42"/>
      <c r="Q40" s="58"/>
      <c r="R40" s="58"/>
      <c r="S40" s="42"/>
      <c r="T40" s="42"/>
      <c r="U40" s="42"/>
    </row>
    <row r="41" spans="9:21" ht="27" customHeight="1">
      <c r="I41" s="67"/>
      <c r="J41" s="56"/>
      <c r="K41" s="56"/>
      <c r="L41" s="33"/>
      <c r="M41" s="33"/>
      <c r="N41" s="33"/>
      <c r="P41" s="42"/>
      <c r="Q41" s="58"/>
      <c r="R41" s="58"/>
      <c r="S41" s="42"/>
      <c r="T41" s="42"/>
      <c r="U41" s="42"/>
    </row>
    <row r="42" spans="9:21" ht="27" customHeight="1">
      <c r="I42" s="67"/>
      <c r="J42" s="56"/>
      <c r="K42" s="56"/>
      <c r="L42" s="33"/>
      <c r="M42" s="33"/>
      <c r="N42" s="33"/>
      <c r="P42" s="42"/>
      <c r="Q42" s="58"/>
      <c r="R42" s="58"/>
      <c r="S42" s="42"/>
      <c r="T42" s="42"/>
      <c r="U42" s="42"/>
    </row>
    <row r="43" spans="9:21" ht="27" customHeight="1">
      <c r="I43" s="67"/>
      <c r="J43" s="56"/>
      <c r="K43" s="56"/>
      <c r="L43" s="33"/>
      <c r="M43" s="33"/>
      <c r="N43" s="33"/>
      <c r="P43" s="42"/>
      <c r="Q43" s="58"/>
      <c r="R43" s="58"/>
      <c r="S43" s="42"/>
      <c r="T43" s="42"/>
      <c r="U43" s="42"/>
    </row>
    <row r="44" spans="9:21" ht="27" customHeight="1">
      <c r="I44" s="67"/>
      <c r="J44" s="56"/>
      <c r="K44" s="56"/>
      <c r="L44" s="33"/>
      <c r="M44" s="33"/>
      <c r="N44" s="33"/>
      <c r="P44" s="42"/>
      <c r="Q44" s="58"/>
      <c r="R44" s="58"/>
      <c r="S44" s="42"/>
      <c r="T44" s="42"/>
      <c r="U44" s="42"/>
    </row>
    <row r="45" spans="9:21" ht="27" customHeight="1">
      <c r="I45" s="67"/>
      <c r="J45" s="56"/>
      <c r="K45" s="56"/>
      <c r="L45" s="33"/>
      <c r="M45" s="33"/>
      <c r="N45" s="33"/>
      <c r="P45" s="42"/>
      <c r="Q45" s="58"/>
      <c r="R45" s="58"/>
      <c r="S45" s="42"/>
      <c r="T45" s="42"/>
      <c r="U45" s="42"/>
    </row>
    <row r="46" spans="9:21" ht="27" customHeight="1">
      <c r="I46" s="67"/>
      <c r="J46" s="56"/>
      <c r="K46" s="56"/>
      <c r="L46" s="33"/>
      <c r="M46" s="33"/>
      <c r="N46" s="33"/>
      <c r="P46" s="42"/>
      <c r="Q46" s="58"/>
      <c r="R46" s="58"/>
      <c r="S46" s="42"/>
      <c r="T46" s="42"/>
      <c r="U46" s="42"/>
    </row>
    <row r="47" spans="9:21" ht="27" customHeight="1">
      <c r="I47" s="67"/>
      <c r="J47" s="56"/>
      <c r="K47" s="56"/>
      <c r="L47" s="33"/>
      <c r="M47" s="33"/>
      <c r="N47" s="33"/>
      <c r="P47" s="42"/>
      <c r="Q47" s="58"/>
      <c r="R47" s="58"/>
      <c r="S47" s="42"/>
      <c r="T47" s="42"/>
      <c r="U47" s="42"/>
    </row>
    <row r="48" spans="9:21" ht="27" customHeight="1">
      <c r="I48" s="67"/>
      <c r="J48" s="56"/>
      <c r="K48" s="56"/>
      <c r="L48" s="33"/>
      <c r="M48" s="33"/>
      <c r="N48" s="33"/>
      <c r="P48" s="42"/>
      <c r="Q48" s="58"/>
      <c r="R48" s="58"/>
      <c r="S48" s="42"/>
      <c r="T48" s="42"/>
      <c r="U48" s="42"/>
    </row>
    <row r="49" spans="9:21" ht="27" customHeight="1">
      <c r="I49" s="67"/>
      <c r="J49" s="56"/>
      <c r="K49" s="56"/>
      <c r="L49" s="33"/>
      <c r="M49" s="33"/>
      <c r="N49" s="33"/>
      <c r="P49" s="42"/>
      <c r="Q49" s="58"/>
      <c r="R49" s="58"/>
      <c r="S49" s="42"/>
      <c r="T49" s="42"/>
      <c r="U49" s="42"/>
    </row>
    <row r="50" spans="9:21" ht="27" customHeight="1">
      <c r="I50" s="67"/>
      <c r="J50" s="56"/>
      <c r="K50" s="56"/>
      <c r="L50" s="33"/>
      <c r="M50" s="33"/>
      <c r="N50" s="33"/>
      <c r="P50" s="42"/>
      <c r="Q50" s="58"/>
      <c r="R50" s="58"/>
      <c r="S50" s="42"/>
      <c r="T50" s="42"/>
      <c r="U50" s="42"/>
    </row>
    <row r="51" spans="9:21" ht="27" customHeight="1">
      <c r="I51" s="67"/>
      <c r="J51" s="56"/>
      <c r="K51" s="56"/>
      <c r="L51" s="33"/>
      <c r="M51" s="33"/>
      <c r="N51" s="33"/>
      <c r="P51" s="42"/>
      <c r="Q51" s="58"/>
      <c r="R51" s="58"/>
      <c r="S51" s="42"/>
      <c r="T51" s="42"/>
      <c r="U51" s="42"/>
    </row>
    <row r="52" spans="9:21" ht="27" customHeight="1">
      <c r="I52" s="67"/>
      <c r="J52" s="56"/>
      <c r="K52" s="56"/>
      <c r="L52" s="33"/>
      <c r="M52" s="33"/>
      <c r="N52" s="33"/>
      <c r="P52" s="42"/>
      <c r="Q52" s="58"/>
      <c r="R52" s="58"/>
      <c r="S52" s="42"/>
      <c r="T52" s="42"/>
      <c r="U52" s="42"/>
    </row>
    <row r="53" spans="9:21" ht="27" customHeight="1">
      <c r="I53" s="67"/>
      <c r="J53" s="56"/>
      <c r="K53" s="56"/>
      <c r="L53" s="33"/>
      <c r="M53" s="33"/>
      <c r="N53" s="33"/>
      <c r="P53" s="42"/>
      <c r="Q53" s="58"/>
      <c r="R53" s="58"/>
      <c r="S53" s="42"/>
      <c r="T53" s="42"/>
      <c r="U53" s="42"/>
    </row>
    <row r="54" spans="9:21" ht="27" customHeight="1">
      <c r="I54" s="67"/>
      <c r="J54" s="56"/>
      <c r="K54" s="56"/>
      <c r="L54" s="33"/>
      <c r="M54" s="33"/>
      <c r="N54" s="33"/>
      <c r="P54" s="42"/>
      <c r="Q54" s="58"/>
      <c r="R54" s="58"/>
      <c r="S54" s="42"/>
      <c r="T54" s="42"/>
      <c r="U54" s="42"/>
    </row>
    <row r="55" spans="9:21" ht="27" customHeight="1">
      <c r="I55" s="67"/>
      <c r="J55" s="56"/>
      <c r="K55" s="56"/>
      <c r="L55" s="33"/>
      <c r="M55" s="33"/>
      <c r="N55" s="33"/>
      <c r="P55" s="42"/>
      <c r="Q55" s="58"/>
      <c r="R55" s="58"/>
      <c r="S55" s="42"/>
      <c r="T55" s="42"/>
      <c r="U55" s="42"/>
    </row>
    <row r="56" spans="9:21" ht="27" customHeight="1">
      <c r="I56" s="67"/>
      <c r="J56" s="56"/>
      <c r="K56" s="56"/>
      <c r="L56" s="33"/>
      <c r="M56" s="33"/>
      <c r="N56" s="33"/>
      <c r="P56" s="42"/>
      <c r="Q56" s="58"/>
      <c r="R56" s="58"/>
      <c r="S56" s="42"/>
      <c r="T56" s="42"/>
      <c r="U56" s="42"/>
    </row>
    <row r="57" spans="9:21" ht="27" customHeight="1">
      <c r="I57" s="67"/>
      <c r="J57" s="56"/>
      <c r="K57" s="56"/>
      <c r="L57" s="33"/>
      <c r="M57" s="33"/>
      <c r="N57" s="33"/>
      <c r="P57" s="42"/>
      <c r="Q57" s="58"/>
      <c r="R57" s="58"/>
      <c r="S57" s="42"/>
      <c r="T57" s="42"/>
      <c r="U57" s="42"/>
    </row>
    <row r="58" spans="9:21" ht="27" customHeight="1">
      <c r="I58" s="67"/>
      <c r="J58" s="56"/>
      <c r="K58" s="56"/>
      <c r="L58" s="33"/>
      <c r="M58" s="33"/>
      <c r="N58" s="33"/>
      <c r="P58" s="42"/>
      <c r="Q58" s="58"/>
      <c r="R58" s="58"/>
      <c r="S58" s="42"/>
      <c r="T58" s="42"/>
      <c r="U58" s="42"/>
    </row>
    <row r="59" spans="9:21" ht="27" customHeight="1">
      <c r="I59" s="67"/>
      <c r="J59" s="56"/>
      <c r="K59" s="56"/>
      <c r="L59" s="33"/>
      <c r="M59" s="33"/>
      <c r="N59" s="33"/>
      <c r="P59" s="42"/>
      <c r="Q59" s="58"/>
      <c r="R59" s="58"/>
      <c r="S59" s="42"/>
      <c r="T59" s="42"/>
      <c r="U59" s="42"/>
    </row>
    <row r="60" spans="9:21" ht="27" customHeight="1">
      <c r="I60" s="67"/>
      <c r="J60" s="56"/>
      <c r="K60" s="56"/>
      <c r="L60" s="33"/>
      <c r="M60" s="33"/>
      <c r="N60" s="33"/>
      <c r="P60" s="42"/>
      <c r="Q60" s="58"/>
      <c r="R60" s="58"/>
      <c r="S60" s="42"/>
      <c r="T60" s="42"/>
      <c r="U60" s="42"/>
    </row>
    <row r="61" spans="9:21" ht="27" customHeight="1">
      <c r="I61" s="67"/>
      <c r="J61" s="56"/>
      <c r="K61" s="56"/>
      <c r="L61" s="33"/>
      <c r="M61" s="33"/>
      <c r="N61" s="33"/>
      <c r="P61" s="42"/>
      <c r="Q61" s="58"/>
      <c r="R61" s="58"/>
      <c r="S61" s="42"/>
      <c r="T61" s="42"/>
      <c r="U61" s="42"/>
    </row>
    <row r="62" spans="9:21" ht="27" customHeight="1">
      <c r="I62" s="67"/>
      <c r="J62" s="56"/>
      <c r="K62" s="56"/>
      <c r="L62" s="33"/>
      <c r="M62" s="33"/>
      <c r="N62" s="33"/>
      <c r="P62" s="42"/>
      <c r="Q62" s="58"/>
      <c r="R62" s="58"/>
      <c r="S62" s="42"/>
      <c r="T62" s="42"/>
      <c r="U62" s="42"/>
    </row>
    <row r="63" spans="9:21" ht="27" customHeight="1">
      <c r="I63" s="67"/>
      <c r="J63" s="56"/>
      <c r="K63" s="56"/>
      <c r="L63" s="33"/>
      <c r="M63" s="33"/>
      <c r="N63" s="33"/>
      <c r="P63" s="42"/>
      <c r="Q63" s="58"/>
      <c r="R63" s="58"/>
      <c r="S63" s="42"/>
      <c r="T63" s="42"/>
      <c r="U63" s="42"/>
    </row>
    <row r="64" spans="9:21" ht="27" customHeight="1">
      <c r="I64" s="67"/>
      <c r="J64" s="56"/>
      <c r="K64" s="56"/>
      <c r="L64" s="33"/>
      <c r="M64" s="33"/>
      <c r="N64" s="33"/>
      <c r="P64" s="42"/>
      <c r="Q64" s="58"/>
      <c r="R64" s="58"/>
      <c r="S64" s="42"/>
      <c r="T64" s="42"/>
      <c r="U64" s="42"/>
    </row>
    <row r="65" spans="9:21" ht="27" customHeight="1">
      <c r="I65" s="67"/>
      <c r="J65" s="56"/>
      <c r="K65" s="56"/>
      <c r="L65" s="33"/>
      <c r="M65" s="33"/>
      <c r="N65" s="33"/>
      <c r="P65" s="42"/>
      <c r="Q65" s="58"/>
      <c r="R65" s="58"/>
      <c r="S65" s="42"/>
      <c r="T65" s="42"/>
      <c r="U65" s="42"/>
    </row>
    <row r="66" spans="9:21" ht="27" customHeight="1">
      <c r="I66" s="67"/>
      <c r="J66" s="56"/>
      <c r="K66" s="56"/>
      <c r="L66" s="33"/>
      <c r="M66" s="33"/>
      <c r="N66" s="33"/>
      <c r="P66" s="42"/>
      <c r="Q66" s="58"/>
      <c r="R66" s="58"/>
      <c r="S66" s="42"/>
      <c r="T66" s="42"/>
      <c r="U66" s="42"/>
    </row>
    <row r="67" spans="9:21" ht="27" customHeight="1">
      <c r="I67" s="67"/>
      <c r="J67" s="56"/>
      <c r="K67" s="56"/>
      <c r="L67" s="33"/>
      <c r="M67" s="33"/>
      <c r="N67" s="33"/>
      <c r="P67" s="42"/>
      <c r="Q67" s="58"/>
      <c r="R67" s="58"/>
      <c r="S67" s="42"/>
      <c r="T67" s="42"/>
      <c r="U67" s="42"/>
    </row>
    <row r="68" spans="9:21" ht="27" customHeight="1">
      <c r="I68" s="67"/>
      <c r="J68" s="56"/>
      <c r="K68" s="56"/>
      <c r="L68" s="33"/>
      <c r="M68" s="33"/>
      <c r="N68" s="33"/>
      <c r="P68" s="42"/>
      <c r="Q68" s="58"/>
      <c r="R68" s="58"/>
      <c r="S68" s="42"/>
      <c r="T68" s="42"/>
      <c r="U68" s="42"/>
    </row>
    <row r="69" spans="9:21" ht="27" customHeight="1">
      <c r="I69" s="67"/>
      <c r="J69" s="56"/>
      <c r="K69" s="56"/>
      <c r="L69" s="33"/>
      <c r="M69" s="33"/>
      <c r="N69" s="33"/>
      <c r="P69" s="42"/>
      <c r="Q69" s="58"/>
      <c r="R69" s="58"/>
      <c r="S69" s="42"/>
      <c r="T69" s="42"/>
      <c r="U69" s="42"/>
    </row>
    <row r="70" spans="9:21" ht="27" customHeight="1">
      <c r="I70" s="67"/>
      <c r="J70" s="56"/>
      <c r="K70" s="56"/>
      <c r="L70" s="33"/>
      <c r="M70" s="33"/>
      <c r="N70" s="33"/>
      <c r="P70" s="42"/>
      <c r="Q70" s="58"/>
      <c r="R70" s="58"/>
      <c r="S70" s="42"/>
      <c r="T70" s="42"/>
      <c r="U70" s="42"/>
    </row>
    <row r="71" spans="9:21" ht="27" customHeight="1">
      <c r="I71" s="67"/>
      <c r="J71" s="56"/>
      <c r="K71" s="56"/>
      <c r="L71" s="33"/>
      <c r="M71" s="33"/>
      <c r="N71" s="33"/>
      <c r="P71" s="42"/>
      <c r="Q71" s="58"/>
      <c r="R71" s="58"/>
      <c r="S71" s="42"/>
      <c r="T71" s="42"/>
      <c r="U71" s="42"/>
    </row>
    <row r="72" spans="9:21" ht="27" customHeight="1">
      <c r="I72" s="67"/>
      <c r="J72" s="56"/>
      <c r="K72" s="56"/>
      <c r="L72" s="33"/>
      <c r="M72" s="33"/>
      <c r="N72" s="33"/>
      <c r="P72" s="42"/>
      <c r="Q72" s="58"/>
      <c r="R72" s="58"/>
      <c r="S72" s="42"/>
      <c r="T72" s="42"/>
      <c r="U72" s="42"/>
    </row>
    <row r="73" spans="9:21" ht="27" customHeight="1">
      <c r="I73" s="67"/>
      <c r="J73" s="56"/>
      <c r="K73" s="56"/>
      <c r="L73" s="33"/>
      <c r="M73" s="33"/>
      <c r="N73" s="33"/>
      <c r="P73" s="42"/>
      <c r="Q73" s="58"/>
      <c r="R73" s="58"/>
      <c r="S73" s="42"/>
      <c r="T73" s="42"/>
      <c r="U73" s="42"/>
    </row>
    <row r="74" spans="9:21" ht="27" customHeight="1">
      <c r="I74" s="67"/>
      <c r="J74" s="56"/>
      <c r="K74" s="56"/>
      <c r="L74" s="33"/>
      <c r="M74" s="33"/>
      <c r="N74" s="33"/>
      <c r="P74" s="42"/>
      <c r="Q74" s="58"/>
      <c r="R74" s="58"/>
      <c r="S74" s="42"/>
      <c r="T74" s="42"/>
      <c r="U74" s="42"/>
    </row>
    <row r="75" spans="9:21" ht="27" customHeight="1">
      <c r="I75" s="67"/>
      <c r="J75" s="56"/>
      <c r="K75" s="56"/>
      <c r="L75" s="33"/>
      <c r="M75" s="33"/>
      <c r="N75" s="33"/>
      <c r="P75" s="42"/>
      <c r="Q75" s="58"/>
      <c r="R75" s="58"/>
      <c r="S75" s="42"/>
      <c r="T75" s="42"/>
      <c r="U75" s="42"/>
    </row>
    <row r="76" spans="9:21" ht="27" customHeight="1">
      <c r="I76" s="67"/>
      <c r="J76" s="56"/>
      <c r="K76" s="56"/>
      <c r="L76" s="33"/>
      <c r="M76" s="33"/>
      <c r="N76" s="33"/>
      <c r="P76" s="42"/>
      <c r="Q76" s="58"/>
      <c r="R76" s="58"/>
      <c r="S76" s="42"/>
      <c r="T76" s="42"/>
      <c r="U76" s="42"/>
    </row>
    <row r="77" spans="9:21" ht="27" customHeight="1">
      <c r="I77" s="67"/>
      <c r="J77" s="56"/>
      <c r="K77" s="56"/>
      <c r="L77" s="33"/>
      <c r="M77" s="33"/>
      <c r="N77" s="33"/>
      <c r="P77" s="42"/>
      <c r="Q77" s="58"/>
      <c r="R77" s="58"/>
      <c r="S77" s="42"/>
      <c r="T77" s="42"/>
      <c r="U77" s="42"/>
    </row>
    <row r="78" spans="9:21" ht="27" customHeight="1">
      <c r="I78" s="67"/>
      <c r="J78" s="56"/>
      <c r="K78" s="56"/>
      <c r="L78" s="33"/>
      <c r="M78" s="33"/>
      <c r="N78" s="33"/>
      <c r="P78" s="42"/>
      <c r="Q78" s="58"/>
      <c r="R78" s="58"/>
      <c r="S78" s="42"/>
      <c r="T78" s="42"/>
      <c r="U78" s="42"/>
    </row>
    <row r="79" spans="9:21" ht="27" customHeight="1">
      <c r="I79" s="67"/>
      <c r="J79" s="56"/>
      <c r="K79" s="56"/>
      <c r="L79" s="33"/>
      <c r="M79" s="33"/>
      <c r="N79" s="33"/>
      <c r="P79" s="42"/>
      <c r="Q79" s="58"/>
      <c r="R79" s="58"/>
      <c r="S79" s="42"/>
      <c r="T79" s="42"/>
      <c r="U79" s="42"/>
    </row>
    <row r="80" spans="9:21" ht="27" customHeight="1">
      <c r="I80" s="67"/>
      <c r="J80" s="56"/>
      <c r="K80" s="56"/>
      <c r="L80" s="33"/>
      <c r="M80" s="33"/>
      <c r="N80" s="33"/>
      <c r="P80" s="42"/>
      <c r="Q80" s="58"/>
      <c r="R80" s="58"/>
      <c r="S80" s="42"/>
      <c r="T80" s="42"/>
      <c r="U80" s="42"/>
    </row>
    <row r="81" spans="9:21" ht="27" customHeight="1">
      <c r="I81" s="67"/>
      <c r="J81" s="56"/>
      <c r="K81" s="56"/>
      <c r="L81" s="33"/>
      <c r="M81" s="33"/>
      <c r="N81" s="33"/>
      <c r="P81" s="42"/>
      <c r="Q81" s="58"/>
      <c r="R81" s="58"/>
      <c r="S81" s="42"/>
      <c r="T81" s="42"/>
      <c r="U81" s="42"/>
    </row>
    <row r="82" spans="9:21" ht="27" customHeight="1">
      <c r="I82" s="67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67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67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67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67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67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67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67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67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67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67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67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67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67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67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67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67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67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67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67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67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67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67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67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67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67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67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67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67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A25:F25"/>
    <mergeCell ref="K3:L3"/>
    <mergeCell ref="R3:S3"/>
    <mergeCell ref="A22:F22"/>
    <mergeCell ref="A23:F23"/>
    <mergeCell ref="A24:F24"/>
    <mergeCell ref="A1:F1"/>
    <mergeCell ref="A2:F2"/>
    <mergeCell ref="A21:F21"/>
    <mergeCell ref="E3:F3"/>
    <mergeCell ref="A3:B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69"/>
  <sheetViews>
    <sheetView zoomScale="91" zoomScaleNormal="91" zoomScalePageLayoutView="0" workbookViewId="0" topLeftCell="I1">
      <selection activeCell="T18" sqref="T17:T18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9" max="9" width="10.125" style="0" bestFit="1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98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EYLÜL!C20</f>
        <v>1330.75</v>
      </c>
      <c r="D5" s="5"/>
      <c r="E5" s="5"/>
      <c r="F5" s="13"/>
      <c r="I5" s="33">
        <v>1</v>
      </c>
      <c r="J5" s="56">
        <v>41946</v>
      </c>
      <c r="K5" s="56">
        <v>41946</v>
      </c>
      <c r="L5" s="33"/>
      <c r="M5" s="33" t="s">
        <v>147</v>
      </c>
      <c r="N5" s="38">
        <v>1280.33</v>
      </c>
      <c r="O5">
        <v>4</v>
      </c>
      <c r="P5" s="42">
        <v>1</v>
      </c>
      <c r="Q5" s="58">
        <v>41929</v>
      </c>
      <c r="R5" s="58">
        <v>41929</v>
      </c>
      <c r="S5" s="42">
        <v>242780</v>
      </c>
      <c r="T5" s="42" t="s">
        <v>126</v>
      </c>
      <c r="U5" s="47">
        <v>600.33</v>
      </c>
      <c r="V5">
        <v>1</v>
      </c>
    </row>
    <row r="6" spans="1:22" ht="27" customHeight="1">
      <c r="A6" s="1"/>
      <c r="B6" s="2"/>
      <c r="C6" s="10"/>
      <c r="D6" s="5"/>
      <c r="E6" s="6"/>
      <c r="F6" s="13"/>
      <c r="I6" s="33">
        <v>2</v>
      </c>
      <c r="J6" s="56">
        <v>41947</v>
      </c>
      <c r="K6" s="56">
        <v>41947</v>
      </c>
      <c r="L6" s="33"/>
      <c r="M6" s="33" t="s">
        <v>148</v>
      </c>
      <c r="N6" s="38">
        <v>400</v>
      </c>
      <c r="O6">
        <v>1</v>
      </c>
      <c r="P6" s="42">
        <v>2</v>
      </c>
      <c r="Q6" s="58">
        <v>41932</v>
      </c>
      <c r="R6" s="58">
        <v>41932</v>
      </c>
      <c r="S6" s="42"/>
      <c r="T6" s="42" t="s">
        <v>138</v>
      </c>
      <c r="U6" s="47">
        <v>30</v>
      </c>
      <c r="V6">
        <v>3</v>
      </c>
    </row>
    <row r="7" spans="1:22" ht="27" customHeight="1">
      <c r="A7" s="1"/>
      <c r="B7" s="2"/>
      <c r="C7" s="10"/>
      <c r="D7" s="20"/>
      <c r="E7" s="20"/>
      <c r="F7" s="21"/>
      <c r="I7" s="33"/>
      <c r="J7" s="56"/>
      <c r="K7" s="56"/>
      <c r="L7" s="33"/>
      <c r="M7" s="33"/>
      <c r="N7" s="38"/>
      <c r="P7" s="42">
        <v>3</v>
      </c>
      <c r="Q7" s="58">
        <v>41932</v>
      </c>
      <c r="R7" s="58">
        <v>41932</v>
      </c>
      <c r="S7" s="42"/>
      <c r="T7" s="42" t="s">
        <v>120</v>
      </c>
      <c r="U7" s="47">
        <v>650</v>
      </c>
      <c r="V7">
        <v>3</v>
      </c>
    </row>
    <row r="8" spans="1:22" ht="27" customHeight="1">
      <c r="A8" s="3" t="s">
        <v>8</v>
      </c>
      <c r="B8" s="48" t="s">
        <v>9</v>
      </c>
      <c r="C8" s="55">
        <f>SUMIF(O$5:O$200,1,N$5:N$200)</f>
        <v>400</v>
      </c>
      <c r="D8" s="50">
        <v>1</v>
      </c>
      <c r="E8" s="5" t="s">
        <v>7</v>
      </c>
      <c r="F8" s="15">
        <f>SUMIF(V$5:V$200,1,U$5:U$200)</f>
        <v>600.33</v>
      </c>
      <c r="I8" s="33"/>
      <c r="J8" s="56"/>
      <c r="K8" s="56"/>
      <c r="L8" s="33"/>
      <c r="M8" s="33"/>
      <c r="N8" s="38"/>
      <c r="P8" s="42">
        <v>4</v>
      </c>
      <c r="Q8" s="58">
        <v>41932</v>
      </c>
      <c r="R8" s="58">
        <v>41932</v>
      </c>
      <c r="S8" s="42"/>
      <c r="T8" s="42" t="s">
        <v>149</v>
      </c>
      <c r="U8" s="47">
        <v>400</v>
      </c>
      <c r="V8">
        <v>8</v>
      </c>
    </row>
    <row r="9" spans="1:21" ht="27" customHeight="1">
      <c r="A9" s="3" t="s">
        <v>11</v>
      </c>
      <c r="B9" s="48" t="s">
        <v>12</v>
      </c>
      <c r="C9" s="54">
        <f>SUM(C10:C12)</f>
        <v>1280.33</v>
      </c>
      <c r="D9" s="50">
        <v>2</v>
      </c>
      <c r="E9" s="5" t="s">
        <v>10</v>
      </c>
      <c r="F9" s="15">
        <f>SUMIF(V$5:V$200,2,U$5:U$200)</f>
        <v>0</v>
      </c>
      <c r="I9" s="33"/>
      <c r="J9" s="56"/>
      <c r="K9" s="56"/>
      <c r="L9" s="33"/>
      <c r="M9" s="33"/>
      <c r="N9" s="38"/>
      <c r="P9" s="42"/>
      <c r="Q9" s="58"/>
      <c r="R9" s="58"/>
      <c r="S9" s="42"/>
      <c r="T9" s="42"/>
      <c r="U9" s="47"/>
    </row>
    <row r="10" spans="1:21" ht="27" customHeight="1">
      <c r="A10" s="1"/>
      <c r="B10" s="48" t="s">
        <v>14</v>
      </c>
      <c r="C10" s="55">
        <f>SUMIF(O$5:O$200,3,N$5:N$200)</f>
        <v>0</v>
      </c>
      <c r="D10" s="50">
        <v>3</v>
      </c>
      <c r="E10" s="5" t="s">
        <v>13</v>
      </c>
      <c r="F10" s="15">
        <f>SUMIF(V$5:V$200,3,U$5:U$200)</f>
        <v>680</v>
      </c>
      <c r="I10" s="33"/>
      <c r="J10" s="56"/>
      <c r="K10" s="56"/>
      <c r="L10" s="33"/>
      <c r="M10" s="33"/>
      <c r="N10" s="38"/>
      <c r="P10" s="42"/>
      <c r="Q10" s="58"/>
      <c r="R10" s="58"/>
      <c r="S10" s="42"/>
      <c r="T10" s="42"/>
      <c r="U10" s="47"/>
    </row>
    <row r="11" spans="1:21" ht="27" customHeight="1">
      <c r="A11" s="1"/>
      <c r="B11" s="48" t="s">
        <v>16</v>
      </c>
      <c r="C11" s="55">
        <f>SUMIF(O$5:O$200,4,N$5:N$200)</f>
        <v>1280.33</v>
      </c>
      <c r="D11" s="50">
        <v>4</v>
      </c>
      <c r="E11" s="5" t="s">
        <v>15</v>
      </c>
      <c r="F11" s="15">
        <f>SUMIF(V$5:V$200,4,U$5:U$200)</f>
        <v>0</v>
      </c>
      <c r="I11" s="33"/>
      <c r="J11" s="56"/>
      <c r="K11" s="56"/>
      <c r="L11" s="33"/>
      <c r="M11" s="33"/>
      <c r="N11" s="38"/>
      <c r="P11" s="42"/>
      <c r="Q11" s="58"/>
      <c r="R11" s="58"/>
      <c r="S11" s="42"/>
      <c r="T11" s="42"/>
      <c r="U11" s="47"/>
    </row>
    <row r="12" spans="1:21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0</v>
      </c>
      <c r="I12" s="33"/>
      <c r="J12" s="56"/>
      <c r="K12" s="56"/>
      <c r="L12" s="33"/>
      <c r="M12" s="33"/>
      <c r="N12" s="38"/>
      <c r="P12" s="42"/>
      <c r="Q12" s="58"/>
      <c r="R12" s="58"/>
      <c r="S12" s="42"/>
      <c r="T12" s="42"/>
      <c r="U12" s="47"/>
    </row>
    <row r="13" spans="1:21" ht="27" customHeight="1">
      <c r="A13" s="3" t="s">
        <v>20</v>
      </c>
      <c r="B13" s="48" t="s">
        <v>21</v>
      </c>
      <c r="C13" s="54">
        <f>SUM(C14:C17)</f>
        <v>0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3"/>
      <c r="M13" s="33"/>
      <c r="N13" s="38"/>
      <c r="P13" s="42"/>
      <c r="Q13" s="58"/>
      <c r="R13" s="58"/>
      <c r="S13" s="42"/>
      <c r="T13" s="42"/>
      <c r="U13" s="47"/>
    </row>
    <row r="14" spans="1:21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3"/>
      <c r="M14" s="33"/>
      <c r="N14" s="38"/>
      <c r="P14" s="42"/>
      <c r="Q14" s="58"/>
      <c r="R14" s="58"/>
      <c r="S14" s="42"/>
      <c r="T14" s="42"/>
      <c r="U14" s="47"/>
    </row>
    <row r="15" spans="1:21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400</v>
      </c>
      <c r="I15" s="33"/>
      <c r="J15" s="56"/>
      <c r="K15" s="56"/>
      <c r="L15" s="33"/>
      <c r="M15" s="33"/>
      <c r="N15" s="38"/>
      <c r="P15" s="42"/>
      <c r="Q15" s="58"/>
      <c r="R15" s="58"/>
      <c r="S15" s="42"/>
      <c r="T15" s="42"/>
      <c r="U15" s="47"/>
    </row>
    <row r="16" spans="1:21" ht="27" customHeight="1">
      <c r="A16" s="1"/>
      <c r="B16" s="48" t="s">
        <v>27</v>
      </c>
      <c r="C16" s="55">
        <f>SUMIF(O$5:O$200,9,N$5:N$200)</f>
        <v>0</v>
      </c>
      <c r="D16" s="50">
        <v>9</v>
      </c>
      <c r="E16" s="5" t="s">
        <v>26</v>
      </c>
      <c r="F16" s="15">
        <f>SUMIF(V$5:V$200,9,U$5:U$200)</f>
        <v>0</v>
      </c>
      <c r="I16" s="33"/>
      <c r="J16" s="56"/>
      <c r="K16" s="56"/>
      <c r="L16" s="33"/>
      <c r="M16" s="33"/>
      <c r="N16" s="38"/>
      <c r="P16" s="42"/>
      <c r="Q16" s="58"/>
      <c r="R16" s="58"/>
      <c r="S16" s="42"/>
      <c r="T16" s="42"/>
      <c r="U16" s="47"/>
    </row>
    <row r="17" spans="1:21" ht="27" customHeight="1">
      <c r="A17" s="1"/>
      <c r="B17" s="48" t="s">
        <v>28</v>
      </c>
      <c r="C17" s="55">
        <f>SUMIF(O$5:O$200,10,N$5:N$200)</f>
        <v>0</v>
      </c>
      <c r="D17" s="51">
        <v>10</v>
      </c>
      <c r="E17" s="8"/>
      <c r="F17" s="16"/>
      <c r="I17" s="33"/>
      <c r="J17" s="56"/>
      <c r="K17" s="56"/>
      <c r="L17" s="33"/>
      <c r="M17" s="33"/>
      <c r="N17" s="38"/>
      <c r="P17" s="42"/>
      <c r="Q17" s="58"/>
      <c r="R17" s="58"/>
      <c r="S17" s="42"/>
      <c r="T17" s="42"/>
      <c r="U17" s="47"/>
    </row>
    <row r="18" spans="1:21" ht="27" customHeight="1">
      <c r="A18" s="1"/>
      <c r="B18" s="4" t="s">
        <v>29</v>
      </c>
      <c r="C18" s="12">
        <f>SUM(C8,C9,C13)</f>
        <v>1680.33</v>
      </c>
      <c r="D18" s="2"/>
      <c r="E18" s="4" t="s">
        <v>37</v>
      </c>
      <c r="F18" s="16">
        <f>SUM(F8:F17)</f>
        <v>1680.33</v>
      </c>
      <c r="I18" s="33"/>
      <c r="J18" s="56"/>
      <c r="K18" s="56"/>
      <c r="L18" s="33"/>
      <c r="M18" s="33"/>
      <c r="N18" s="38"/>
      <c r="P18" s="42"/>
      <c r="Q18" s="58"/>
      <c r="R18" s="58"/>
      <c r="S18" s="42"/>
      <c r="T18" s="42"/>
      <c r="U18" s="47"/>
    </row>
    <row r="19" spans="1:21" ht="27" customHeight="1">
      <c r="A19" s="1"/>
      <c r="B19" s="4" t="s">
        <v>30</v>
      </c>
      <c r="C19" s="12">
        <f>SUM(C18+EYLÜL!C19)</f>
        <v>12126.63</v>
      </c>
      <c r="D19" s="2"/>
      <c r="E19" s="4" t="s">
        <v>31</v>
      </c>
      <c r="F19" s="17">
        <f>SUM(F18+EYLÜL!F19)</f>
        <v>12944.74</v>
      </c>
      <c r="I19" s="33"/>
      <c r="J19" s="56"/>
      <c r="K19" s="56"/>
      <c r="L19" s="33"/>
      <c r="M19" s="33"/>
      <c r="N19" s="38"/>
      <c r="P19" s="42"/>
      <c r="Q19" s="58"/>
      <c r="R19" s="58"/>
      <c r="S19" s="42"/>
      <c r="T19" s="42"/>
      <c r="U19" s="47"/>
    </row>
    <row r="20" spans="1:21" ht="27" customHeight="1">
      <c r="A20" s="1"/>
      <c r="B20" s="4" t="s">
        <v>32</v>
      </c>
      <c r="C20" s="11">
        <f>OCAK!C5+C19-F19</f>
        <v>1330.75</v>
      </c>
      <c r="D20" s="2"/>
      <c r="E20" s="2"/>
      <c r="F20" s="18"/>
      <c r="I20" s="33"/>
      <c r="J20" s="56"/>
      <c r="K20" s="56"/>
      <c r="L20" s="33"/>
      <c r="M20" s="33"/>
      <c r="N20" s="38"/>
      <c r="P20" s="42"/>
      <c r="Q20" s="58"/>
      <c r="R20" s="58"/>
      <c r="S20" s="42"/>
      <c r="T20" s="42"/>
      <c r="U20" s="47"/>
    </row>
    <row r="21" spans="1:22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3"/>
      <c r="M21" s="33"/>
      <c r="N21" s="38"/>
      <c r="P21" s="42"/>
      <c r="Q21" s="58"/>
      <c r="R21" s="58"/>
      <c r="S21" s="42"/>
      <c r="T21" s="42"/>
      <c r="U21" s="42"/>
      <c r="V21" s="42"/>
    </row>
    <row r="22" spans="1:22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3"/>
      <c r="M22" s="33"/>
      <c r="N22" s="38"/>
      <c r="P22" s="42"/>
      <c r="Q22" s="58"/>
      <c r="R22" s="58"/>
      <c r="S22" s="42"/>
      <c r="T22" s="42"/>
      <c r="U22" s="42"/>
      <c r="V22" s="42"/>
    </row>
    <row r="23" spans="1:22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3"/>
      <c r="M23" s="33"/>
      <c r="N23" s="38"/>
      <c r="P23" s="42"/>
      <c r="Q23" s="58"/>
      <c r="R23" s="58"/>
      <c r="S23" s="42"/>
      <c r="T23" s="42"/>
      <c r="U23" s="42"/>
      <c r="V23" s="42"/>
    </row>
    <row r="24" spans="1:22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3"/>
      <c r="M24" s="33"/>
      <c r="N24" s="38"/>
      <c r="P24" s="42"/>
      <c r="Q24" s="58"/>
      <c r="R24" s="58"/>
      <c r="S24" s="42"/>
      <c r="T24" s="42"/>
      <c r="U24" s="42"/>
      <c r="V24" s="42"/>
    </row>
    <row r="25" spans="1:22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3"/>
      <c r="M25" s="33"/>
      <c r="N25" s="38"/>
      <c r="P25" s="42"/>
      <c r="Q25" s="58"/>
      <c r="R25" s="58"/>
      <c r="S25" s="42"/>
      <c r="T25" s="42"/>
      <c r="U25" s="42"/>
      <c r="V25" s="42"/>
    </row>
    <row r="26" spans="9:21" ht="27" customHeight="1">
      <c r="I26" s="33"/>
      <c r="J26" s="56"/>
      <c r="K26" s="56"/>
      <c r="L26" s="33"/>
      <c r="M26" s="33"/>
      <c r="N26" s="38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3"/>
      <c r="M27" s="33"/>
      <c r="N27" s="38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3"/>
      <c r="M28" s="33"/>
      <c r="N28" s="38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3"/>
      <c r="M29" s="33"/>
      <c r="N29" s="38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3"/>
      <c r="M30" s="33"/>
      <c r="N30" s="38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3"/>
      <c r="M31" s="33"/>
      <c r="N31" s="38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3"/>
      <c r="M32" s="33"/>
      <c r="N32" s="38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3"/>
      <c r="M33" s="33"/>
      <c r="N33" s="38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3"/>
      <c r="M34" s="33"/>
      <c r="N34" s="38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3"/>
      <c r="M35" s="33"/>
      <c r="N35" s="38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3"/>
      <c r="M36" s="33"/>
      <c r="N36" s="38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3"/>
      <c r="M37" s="33"/>
      <c r="N37" s="38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3"/>
      <c r="M38" s="33"/>
      <c r="N38" s="38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3"/>
      <c r="M39" s="33"/>
      <c r="N39" s="33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3"/>
      <c r="M40" s="33"/>
      <c r="N40" s="33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3"/>
      <c r="M41" s="33"/>
      <c r="N41" s="33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3"/>
      <c r="M42" s="33"/>
      <c r="N42" s="33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3"/>
      <c r="M43" s="33"/>
      <c r="N43" s="33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3"/>
      <c r="M44" s="33"/>
      <c r="N44" s="33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3"/>
      <c r="M45" s="33"/>
      <c r="N45" s="33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3"/>
      <c r="M46" s="33"/>
      <c r="N46" s="33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3"/>
      <c r="M47" s="33"/>
      <c r="N47" s="33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3"/>
      <c r="M48" s="33"/>
      <c r="N48" s="33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3"/>
      <c r="M49" s="33"/>
      <c r="N49" s="33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3"/>
      <c r="M50" s="33"/>
      <c r="N50" s="33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3"/>
      <c r="M51" s="33"/>
      <c r="N51" s="33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3"/>
      <c r="M52" s="33"/>
      <c r="N52" s="33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3"/>
      <c r="M53" s="33"/>
      <c r="N53" s="33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3"/>
      <c r="M54" s="33"/>
      <c r="N54" s="33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3"/>
      <c r="M55" s="33"/>
      <c r="N55" s="33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3"/>
      <c r="M56" s="33"/>
      <c r="N56" s="33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3"/>
      <c r="M57" s="33"/>
      <c r="N57" s="33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3"/>
      <c r="M58" s="33"/>
      <c r="N58" s="33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3"/>
      <c r="M59" s="33"/>
      <c r="N59" s="33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3"/>
      <c r="M60" s="33"/>
      <c r="N60" s="33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3"/>
      <c r="M61" s="33"/>
      <c r="N61" s="33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3"/>
      <c r="M62" s="33"/>
      <c r="N62" s="33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3"/>
      <c r="M63" s="33"/>
      <c r="N63" s="33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3"/>
      <c r="M64" s="33"/>
      <c r="N64" s="33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3"/>
      <c r="M65" s="33"/>
      <c r="N65" s="33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3"/>
      <c r="M66" s="33"/>
      <c r="N66" s="33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3"/>
      <c r="M67" s="33"/>
      <c r="N67" s="33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3"/>
      <c r="M68" s="33"/>
      <c r="N68" s="33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3"/>
      <c r="M69" s="33"/>
      <c r="N69" s="33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3"/>
      <c r="M70" s="33"/>
      <c r="N70" s="33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3"/>
      <c r="M71" s="33"/>
      <c r="N71" s="33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3"/>
      <c r="M72" s="33"/>
      <c r="N72" s="33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3"/>
      <c r="M73" s="33"/>
      <c r="N73" s="33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3"/>
      <c r="M74" s="33"/>
      <c r="N74" s="33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3"/>
      <c r="M75" s="33"/>
      <c r="N75" s="33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3"/>
      <c r="M76" s="33"/>
      <c r="N76" s="33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3"/>
      <c r="M77" s="33"/>
      <c r="N77" s="33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3"/>
      <c r="M78" s="33"/>
      <c r="N78" s="33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3"/>
      <c r="M79" s="33"/>
      <c r="N79" s="33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3"/>
      <c r="M80" s="33"/>
      <c r="N80" s="33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3"/>
      <c r="M81" s="33"/>
      <c r="N81" s="33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A25:F25"/>
    <mergeCell ref="K3:L3"/>
    <mergeCell ref="R3:S3"/>
    <mergeCell ref="A22:F22"/>
    <mergeCell ref="A23:F23"/>
    <mergeCell ref="A24:F24"/>
    <mergeCell ref="A1:F1"/>
    <mergeCell ref="A2:F2"/>
    <mergeCell ref="A21:F21"/>
    <mergeCell ref="E3:F3"/>
    <mergeCell ref="A3:B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69"/>
  <sheetViews>
    <sheetView zoomScalePageLayoutView="0" workbookViewId="0" topLeftCell="B7">
      <selection activeCell="T14" sqref="T14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99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EKİM!C20</f>
        <v>1330.75</v>
      </c>
      <c r="D5" s="5"/>
      <c r="E5" s="5"/>
      <c r="F5" s="13"/>
      <c r="I5" s="33">
        <v>1</v>
      </c>
      <c r="J5" s="56">
        <v>41956</v>
      </c>
      <c r="K5" s="56">
        <v>41956</v>
      </c>
      <c r="L5" s="33">
        <v>11560</v>
      </c>
      <c r="M5" s="33" t="s">
        <v>150</v>
      </c>
      <c r="N5" s="33">
        <v>90</v>
      </c>
      <c r="O5" s="33">
        <v>1</v>
      </c>
      <c r="P5" s="42">
        <v>1</v>
      </c>
      <c r="Q5" s="58">
        <v>41956</v>
      </c>
      <c r="R5" s="58">
        <v>41956</v>
      </c>
      <c r="S5" s="42">
        <v>464782</v>
      </c>
      <c r="T5" s="42" t="s">
        <v>133</v>
      </c>
      <c r="U5" s="46">
        <v>478.9</v>
      </c>
      <c r="V5">
        <v>8</v>
      </c>
    </row>
    <row r="6" spans="1:22" ht="27" customHeight="1">
      <c r="A6" s="1"/>
      <c r="B6" s="2"/>
      <c r="C6" s="52"/>
      <c r="D6" s="5"/>
      <c r="E6" s="6"/>
      <c r="F6" s="13"/>
      <c r="I6" s="33">
        <v>2</v>
      </c>
      <c r="J6" s="56">
        <v>41956</v>
      </c>
      <c r="K6" s="56">
        <v>41956</v>
      </c>
      <c r="L6" s="33">
        <v>11561</v>
      </c>
      <c r="M6" s="33" t="s">
        <v>123</v>
      </c>
      <c r="N6" s="33">
        <v>195</v>
      </c>
      <c r="O6" s="33">
        <v>1</v>
      </c>
      <c r="P6" s="42">
        <v>2</v>
      </c>
      <c r="Q6" s="58">
        <v>41948</v>
      </c>
      <c r="R6" s="58">
        <v>41948</v>
      </c>
      <c r="S6" s="42">
        <v>74350</v>
      </c>
      <c r="T6" s="42" t="s">
        <v>120</v>
      </c>
      <c r="U6" s="46">
        <v>195</v>
      </c>
      <c r="V6">
        <v>3</v>
      </c>
    </row>
    <row r="7" spans="1:22" ht="27" customHeight="1">
      <c r="A7" s="1"/>
      <c r="B7" s="48"/>
      <c r="C7" s="54"/>
      <c r="D7" s="49"/>
      <c r="E7" s="20"/>
      <c r="F7" s="21"/>
      <c r="I7" s="33">
        <v>3</v>
      </c>
      <c r="J7" s="56">
        <v>41956</v>
      </c>
      <c r="K7" s="56">
        <v>41956</v>
      </c>
      <c r="L7" s="33">
        <v>11562</v>
      </c>
      <c r="M7" s="33" t="s">
        <v>151</v>
      </c>
      <c r="N7" s="33">
        <v>115</v>
      </c>
      <c r="O7" s="33">
        <v>1</v>
      </c>
      <c r="P7" s="42">
        <v>3</v>
      </c>
      <c r="Q7" s="58">
        <v>41949</v>
      </c>
      <c r="R7" s="58">
        <v>41949</v>
      </c>
      <c r="S7" s="42">
        <v>415276</v>
      </c>
      <c r="T7" s="42" t="s">
        <v>139</v>
      </c>
      <c r="U7" s="46">
        <v>70</v>
      </c>
      <c r="V7">
        <v>1</v>
      </c>
    </row>
    <row r="8" spans="1:22" ht="27" customHeight="1">
      <c r="A8" s="3" t="s">
        <v>8</v>
      </c>
      <c r="B8" s="48" t="s">
        <v>9</v>
      </c>
      <c r="C8" s="55">
        <f>SUMIF(O$5:O$200,1,N$5:N$200)</f>
        <v>1225</v>
      </c>
      <c r="D8" s="50">
        <v>1</v>
      </c>
      <c r="E8" s="5" t="s">
        <v>7</v>
      </c>
      <c r="F8" s="15">
        <f>SUMIF(V$5:V$200,1,U$5:U$200)</f>
        <v>70</v>
      </c>
      <c r="I8" s="33">
        <v>4</v>
      </c>
      <c r="J8" s="56">
        <v>41956</v>
      </c>
      <c r="K8" s="56">
        <v>41956</v>
      </c>
      <c r="L8" s="33">
        <v>11563</v>
      </c>
      <c r="M8" s="33" t="s">
        <v>152</v>
      </c>
      <c r="N8" s="33">
        <v>85</v>
      </c>
      <c r="O8" s="33">
        <v>1</v>
      </c>
      <c r="P8" s="42">
        <v>4</v>
      </c>
      <c r="Q8" s="58">
        <v>41960</v>
      </c>
      <c r="R8" s="58">
        <v>41960</v>
      </c>
      <c r="S8" s="42">
        <v>74386</v>
      </c>
      <c r="T8" s="42" t="s">
        <v>120</v>
      </c>
      <c r="U8" s="46">
        <v>145</v>
      </c>
      <c r="V8">
        <v>3</v>
      </c>
    </row>
    <row r="9" spans="1:22" ht="27" customHeight="1">
      <c r="A9" s="3" t="s">
        <v>11</v>
      </c>
      <c r="B9" s="48" t="s">
        <v>12</v>
      </c>
      <c r="C9" s="54">
        <f>SUM(C10:C12)</f>
        <v>0</v>
      </c>
      <c r="D9" s="50">
        <v>2</v>
      </c>
      <c r="E9" s="5" t="s">
        <v>10</v>
      </c>
      <c r="F9" s="15">
        <f>SUMIF(V$5:V$200,2,U$5:U$200)</f>
        <v>0</v>
      </c>
      <c r="I9" s="33">
        <v>5</v>
      </c>
      <c r="J9" s="56">
        <v>41960</v>
      </c>
      <c r="K9" s="56">
        <v>41960</v>
      </c>
      <c r="L9" s="33">
        <v>11564</v>
      </c>
      <c r="M9" s="70" t="s">
        <v>148</v>
      </c>
      <c r="N9" s="33">
        <v>285</v>
      </c>
      <c r="O9" s="33">
        <v>1</v>
      </c>
      <c r="P9" s="42">
        <v>5</v>
      </c>
      <c r="Q9" s="58">
        <v>41962</v>
      </c>
      <c r="R9" s="58">
        <v>41962</v>
      </c>
      <c r="S9" s="42">
        <v>911886</v>
      </c>
      <c r="T9" s="42" t="s">
        <v>156</v>
      </c>
      <c r="U9" s="46">
        <v>292</v>
      </c>
      <c r="V9">
        <v>8</v>
      </c>
    </row>
    <row r="10" spans="1:21" ht="27" customHeight="1">
      <c r="A10" s="1"/>
      <c r="B10" s="48" t="s">
        <v>14</v>
      </c>
      <c r="C10" s="55">
        <f>SUMIF(O$5:O$200,3,N$5:N$200)</f>
        <v>0</v>
      </c>
      <c r="D10" s="50">
        <v>3</v>
      </c>
      <c r="E10" s="5" t="s">
        <v>13</v>
      </c>
      <c r="F10" s="15">
        <f>SUMIF(V$5:V$200,3,U$5:U$200)</f>
        <v>340</v>
      </c>
      <c r="I10" s="33">
        <v>6</v>
      </c>
      <c r="J10" s="56">
        <v>41961</v>
      </c>
      <c r="K10" s="56">
        <v>41961</v>
      </c>
      <c r="L10" s="33">
        <v>11565</v>
      </c>
      <c r="M10" s="33" t="s">
        <v>153</v>
      </c>
      <c r="N10" s="33">
        <v>135</v>
      </c>
      <c r="O10" s="33">
        <v>1</v>
      </c>
      <c r="P10" s="42"/>
      <c r="Q10" s="58"/>
      <c r="R10" s="58"/>
      <c r="S10" s="42"/>
      <c r="T10" s="42"/>
      <c r="U10" s="46"/>
    </row>
    <row r="11" spans="1:21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0</v>
      </c>
      <c r="I11" s="33">
        <v>7</v>
      </c>
      <c r="J11" s="56">
        <v>41962</v>
      </c>
      <c r="K11" s="56">
        <v>41962</v>
      </c>
      <c r="L11" s="33">
        <v>11566</v>
      </c>
      <c r="M11" s="33" t="s">
        <v>154</v>
      </c>
      <c r="N11" s="33">
        <v>165</v>
      </c>
      <c r="O11" s="33">
        <v>1</v>
      </c>
      <c r="P11" s="42"/>
      <c r="Q11" s="58"/>
      <c r="R11" s="58"/>
      <c r="S11" s="42"/>
      <c r="T11" s="42"/>
      <c r="U11" s="46"/>
    </row>
    <row r="12" spans="1:21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0</v>
      </c>
      <c r="I12" s="33">
        <v>8</v>
      </c>
      <c r="J12" s="56">
        <v>41962</v>
      </c>
      <c r="K12" s="56">
        <v>41962</v>
      </c>
      <c r="L12" s="33">
        <v>11567</v>
      </c>
      <c r="M12" s="33" t="s">
        <v>155</v>
      </c>
      <c r="N12" s="33">
        <v>155</v>
      </c>
      <c r="O12" s="33">
        <v>1</v>
      </c>
      <c r="P12" s="42"/>
      <c r="Q12" s="56"/>
      <c r="R12" s="56"/>
      <c r="S12" s="33"/>
      <c r="T12" s="42"/>
      <c r="U12" s="46"/>
    </row>
    <row r="13" spans="1:22" ht="27" customHeight="1">
      <c r="A13" s="3" t="s">
        <v>20</v>
      </c>
      <c r="B13" s="48" t="s">
        <v>21</v>
      </c>
      <c r="C13" s="54">
        <f>SUM(C14:C17)</f>
        <v>0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3"/>
      <c r="M13" s="33"/>
      <c r="N13" s="33"/>
      <c r="O13" s="33"/>
      <c r="P13" s="42"/>
      <c r="Q13" s="56"/>
      <c r="R13" s="56"/>
      <c r="S13" s="42"/>
      <c r="T13" s="42"/>
      <c r="U13" s="42"/>
      <c r="V13" s="42"/>
    </row>
    <row r="14" spans="1:22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3"/>
      <c r="M14" s="33"/>
      <c r="N14" s="33"/>
      <c r="O14" s="33"/>
      <c r="P14" s="42"/>
      <c r="Q14" s="56"/>
      <c r="R14" s="56"/>
      <c r="S14" s="42"/>
      <c r="T14" s="42"/>
      <c r="U14" s="42"/>
      <c r="V14" s="42"/>
    </row>
    <row r="15" spans="1:22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770.9</v>
      </c>
      <c r="I15" s="33"/>
      <c r="J15" s="56"/>
      <c r="K15" s="56"/>
      <c r="L15" s="33"/>
      <c r="M15" s="33"/>
      <c r="N15" s="33"/>
      <c r="P15" s="42"/>
      <c r="Q15" s="58"/>
      <c r="R15" s="58"/>
      <c r="S15" s="42"/>
      <c r="T15" s="42"/>
      <c r="U15" s="42"/>
      <c r="V15" s="42"/>
    </row>
    <row r="16" spans="1:22" ht="27" customHeight="1">
      <c r="A16" s="1"/>
      <c r="B16" s="48" t="s">
        <v>27</v>
      </c>
      <c r="C16" s="55">
        <f>SUMIF(O$5:O$200,9,N$5:N$200)</f>
        <v>0</v>
      </c>
      <c r="D16" s="50">
        <v>9</v>
      </c>
      <c r="E16" s="5" t="s">
        <v>26</v>
      </c>
      <c r="F16" s="15">
        <f>SUMIF(V$5:V$200,9,U$5:U$200)</f>
        <v>0</v>
      </c>
      <c r="I16" s="33"/>
      <c r="J16" s="56"/>
      <c r="K16" s="56"/>
      <c r="L16" s="33"/>
      <c r="M16" s="33"/>
      <c r="N16" s="33"/>
      <c r="P16" s="42"/>
      <c r="Q16" s="58"/>
      <c r="R16" s="58"/>
      <c r="S16" s="42"/>
      <c r="T16" s="42"/>
      <c r="U16" s="42"/>
      <c r="V16" s="42"/>
    </row>
    <row r="17" spans="1:22" ht="27" customHeight="1">
      <c r="A17" s="1"/>
      <c r="B17" s="48" t="s">
        <v>28</v>
      </c>
      <c r="C17" s="55">
        <f>SUMIF(O$5:O$200,10,N$5:N$200)</f>
        <v>0</v>
      </c>
      <c r="D17" s="51">
        <v>10</v>
      </c>
      <c r="E17" s="8"/>
      <c r="F17" s="16"/>
      <c r="I17" s="33"/>
      <c r="J17" s="56"/>
      <c r="K17" s="56"/>
      <c r="L17" s="33"/>
      <c r="M17" s="33"/>
      <c r="N17" s="33"/>
      <c r="P17" s="42"/>
      <c r="Q17" s="58"/>
      <c r="R17" s="58"/>
      <c r="S17" s="42"/>
      <c r="T17" s="42"/>
      <c r="U17" s="42"/>
      <c r="V17" s="42"/>
    </row>
    <row r="18" spans="1:22" ht="27" customHeight="1">
      <c r="A18" s="1"/>
      <c r="B18" s="4" t="s">
        <v>57</v>
      </c>
      <c r="C18" s="53">
        <f>SUM(C8,C9,C13)</f>
        <v>1225</v>
      </c>
      <c r="D18" s="2"/>
      <c r="E18" s="4" t="s">
        <v>56</v>
      </c>
      <c r="F18" s="16">
        <f>SUM(F8:F17)</f>
        <v>1180.9</v>
      </c>
      <c r="I18" s="33"/>
      <c r="J18" s="56"/>
      <c r="K18" s="56"/>
      <c r="L18" s="33"/>
      <c r="M18" s="33"/>
      <c r="N18" s="33"/>
      <c r="P18" s="42"/>
      <c r="Q18" s="58"/>
      <c r="R18" s="58"/>
      <c r="S18" s="42"/>
      <c r="T18" s="42"/>
      <c r="U18" s="42"/>
      <c r="V18" s="42"/>
    </row>
    <row r="19" spans="1:22" ht="27" customHeight="1">
      <c r="A19" s="1"/>
      <c r="B19" s="4" t="s">
        <v>30</v>
      </c>
      <c r="C19" s="12">
        <f>SUM(C18+EKİM!C19)</f>
        <v>13351.63</v>
      </c>
      <c r="D19" s="2"/>
      <c r="E19" s="4" t="s">
        <v>31</v>
      </c>
      <c r="F19" s="17">
        <f>SUM(F18+EKİM!F19)</f>
        <v>14125.64</v>
      </c>
      <c r="I19" s="33"/>
      <c r="J19" s="56"/>
      <c r="K19" s="56"/>
      <c r="L19" s="33"/>
      <c r="M19" s="33"/>
      <c r="N19" s="33"/>
      <c r="P19" s="42"/>
      <c r="Q19" s="58"/>
      <c r="R19" s="58"/>
      <c r="S19" s="42"/>
      <c r="T19" s="42"/>
      <c r="U19" s="42"/>
      <c r="V19" s="42"/>
    </row>
    <row r="20" spans="1:22" ht="27" customHeight="1">
      <c r="A20" s="1"/>
      <c r="B20" s="4" t="s">
        <v>32</v>
      </c>
      <c r="C20" s="11">
        <f>OCAK!C5+C19-F19</f>
        <v>1374.8500000000004</v>
      </c>
      <c r="D20" s="2"/>
      <c r="E20" s="2"/>
      <c r="F20" s="18"/>
      <c r="I20" s="33"/>
      <c r="J20" s="56"/>
      <c r="K20" s="56"/>
      <c r="L20" s="33"/>
      <c r="M20" s="33"/>
      <c r="N20" s="33"/>
      <c r="P20" s="42"/>
      <c r="Q20" s="58"/>
      <c r="R20" s="58"/>
      <c r="S20" s="42"/>
      <c r="T20" s="42"/>
      <c r="U20" s="42"/>
      <c r="V20" s="42"/>
    </row>
    <row r="21" spans="1:22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3"/>
      <c r="M21" s="33"/>
      <c r="N21" s="33"/>
      <c r="P21" s="42"/>
      <c r="Q21" s="58"/>
      <c r="R21" s="58"/>
      <c r="S21" s="42"/>
      <c r="T21" s="42"/>
      <c r="U21" s="42"/>
      <c r="V21" s="42"/>
    </row>
    <row r="22" spans="1:22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3"/>
      <c r="M22" s="33"/>
      <c r="N22" s="33"/>
      <c r="P22" s="42"/>
      <c r="Q22" s="58"/>
      <c r="R22" s="58"/>
      <c r="S22" s="42"/>
      <c r="T22" s="42"/>
      <c r="U22" s="42"/>
      <c r="V22" s="42"/>
    </row>
    <row r="23" spans="1:22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3"/>
      <c r="M23" s="33"/>
      <c r="N23" s="33"/>
      <c r="P23" s="42"/>
      <c r="Q23" s="58"/>
      <c r="R23" s="58"/>
      <c r="S23" s="42"/>
      <c r="T23" s="42"/>
      <c r="U23" s="42"/>
      <c r="V23" s="42"/>
    </row>
    <row r="24" spans="1:22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3"/>
      <c r="M24" s="33"/>
      <c r="N24" s="33"/>
      <c r="P24" s="42"/>
      <c r="Q24" s="58"/>
      <c r="R24" s="58"/>
      <c r="S24" s="42"/>
      <c r="T24" s="42"/>
      <c r="U24" s="42"/>
      <c r="V24" s="42"/>
    </row>
    <row r="25" spans="1:22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3"/>
      <c r="M25" s="33"/>
      <c r="N25" s="33"/>
      <c r="P25" s="42"/>
      <c r="Q25" s="58"/>
      <c r="R25" s="58"/>
      <c r="S25" s="42"/>
      <c r="T25" s="42"/>
      <c r="U25" s="42"/>
      <c r="V25" s="42"/>
    </row>
    <row r="26" spans="9:21" ht="27" customHeight="1">
      <c r="I26" s="33"/>
      <c r="J26" s="56"/>
      <c r="K26" s="56"/>
      <c r="L26" s="33"/>
      <c r="M26" s="33"/>
      <c r="N26" s="33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3"/>
      <c r="M27" s="33"/>
      <c r="N27" s="33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3"/>
      <c r="M28" s="33"/>
      <c r="N28" s="33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3"/>
      <c r="M29" s="33"/>
      <c r="N29" s="33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3"/>
      <c r="M30" s="33"/>
      <c r="N30" s="33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3"/>
      <c r="M31" s="33"/>
      <c r="N31" s="33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3"/>
      <c r="M32" s="33"/>
      <c r="N32" s="33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3"/>
      <c r="M33" s="33"/>
      <c r="N33" s="33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3"/>
      <c r="M34" s="33"/>
      <c r="N34" s="33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3"/>
      <c r="M35" s="33"/>
      <c r="N35" s="33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3"/>
      <c r="M36" s="33"/>
      <c r="N36" s="33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3"/>
      <c r="M37" s="33"/>
      <c r="N37" s="33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3"/>
      <c r="M38" s="33"/>
      <c r="N38" s="33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3"/>
      <c r="M39" s="33"/>
      <c r="N39" s="33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3"/>
      <c r="M40" s="33"/>
      <c r="N40" s="33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3"/>
      <c r="M41" s="33"/>
      <c r="N41" s="33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3"/>
      <c r="M42" s="33"/>
      <c r="N42" s="33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3"/>
      <c r="M43" s="33"/>
      <c r="N43" s="33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3"/>
      <c r="M44" s="33"/>
      <c r="N44" s="33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3"/>
      <c r="M45" s="33"/>
      <c r="N45" s="33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3"/>
      <c r="M46" s="33"/>
      <c r="N46" s="33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3"/>
      <c r="M47" s="33"/>
      <c r="N47" s="33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3"/>
      <c r="M48" s="33"/>
      <c r="N48" s="33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3"/>
      <c r="M49" s="33"/>
      <c r="N49" s="33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3"/>
      <c r="M50" s="33"/>
      <c r="N50" s="33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3"/>
      <c r="M51" s="33"/>
      <c r="N51" s="33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3"/>
      <c r="M52" s="33"/>
      <c r="N52" s="33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3"/>
      <c r="M53" s="33"/>
      <c r="N53" s="33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3"/>
      <c r="M54" s="33"/>
      <c r="N54" s="33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3"/>
      <c r="M55" s="33"/>
      <c r="N55" s="33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3"/>
      <c r="M56" s="33"/>
      <c r="N56" s="33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3"/>
      <c r="M57" s="33"/>
      <c r="N57" s="33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3"/>
      <c r="M58" s="33"/>
      <c r="N58" s="33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3"/>
      <c r="M59" s="33"/>
      <c r="N59" s="33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3"/>
      <c r="M60" s="33"/>
      <c r="N60" s="33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3"/>
      <c r="M61" s="33"/>
      <c r="N61" s="33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3"/>
      <c r="M62" s="33"/>
      <c r="N62" s="33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3"/>
      <c r="M63" s="33"/>
      <c r="N63" s="33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3"/>
      <c r="M64" s="33"/>
      <c r="N64" s="33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3"/>
      <c r="M65" s="33"/>
      <c r="N65" s="33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3"/>
      <c r="M66" s="33"/>
      <c r="N66" s="33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3"/>
      <c r="M67" s="33"/>
      <c r="N67" s="33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3"/>
      <c r="M68" s="33"/>
      <c r="N68" s="33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3"/>
      <c r="M69" s="33"/>
      <c r="N69" s="33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3"/>
      <c r="M70" s="33"/>
      <c r="N70" s="33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3"/>
      <c r="M71" s="33"/>
      <c r="N71" s="33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3"/>
      <c r="M72" s="33"/>
      <c r="N72" s="33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3"/>
      <c r="M73" s="33"/>
      <c r="N73" s="33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3"/>
      <c r="M74" s="33"/>
      <c r="N74" s="33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3"/>
      <c r="M75" s="33"/>
      <c r="N75" s="33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3"/>
      <c r="M76" s="33"/>
      <c r="N76" s="33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3"/>
      <c r="M77" s="33"/>
      <c r="N77" s="33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3"/>
      <c r="M78" s="33"/>
      <c r="N78" s="33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3"/>
      <c r="M79" s="33"/>
      <c r="N79" s="33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3"/>
      <c r="M80" s="33"/>
      <c r="N80" s="33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3"/>
      <c r="M81" s="33"/>
      <c r="N81" s="33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K3:L3"/>
    <mergeCell ref="R3:S3"/>
    <mergeCell ref="A23:F23"/>
    <mergeCell ref="A24:F24"/>
    <mergeCell ref="A25:F25"/>
    <mergeCell ref="A1:F1"/>
    <mergeCell ref="A2:F2"/>
    <mergeCell ref="A21:F21"/>
    <mergeCell ref="E3:F3"/>
    <mergeCell ref="A3:B3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="88" zoomScaleNormal="88" zoomScalePageLayoutView="0" workbookViewId="0" topLeftCell="O10">
      <selection activeCell="U19" sqref="U19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5" max="15" width="9.25390625" style="0" bestFit="1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100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KASIM!C20</f>
        <v>1374.8500000000004</v>
      </c>
      <c r="D5" s="5"/>
      <c r="E5" s="5"/>
      <c r="F5" s="13"/>
      <c r="I5" s="33">
        <v>1</v>
      </c>
      <c r="J5" s="60">
        <v>41972</v>
      </c>
      <c r="K5" s="60">
        <v>41972</v>
      </c>
      <c r="L5" s="56"/>
      <c r="M5" s="33" t="s">
        <v>158</v>
      </c>
      <c r="N5" s="61">
        <v>75.9</v>
      </c>
      <c r="O5">
        <v>1</v>
      </c>
      <c r="P5" s="42">
        <v>1</v>
      </c>
      <c r="Q5" s="56">
        <v>41972</v>
      </c>
      <c r="R5" s="56">
        <v>41972</v>
      </c>
      <c r="S5" s="33">
        <v>37689</v>
      </c>
      <c r="T5" s="33" t="s">
        <v>157</v>
      </c>
      <c r="U5" s="33">
        <v>120</v>
      </c>
      <c r="V5" s="33">
        <v>1</v>
      </c>
    </row>
    <row r="6" spans="1:22" ht="27" customHeight="1">
      <c r="A6" s="1"/>
      <c r="B6" s="2"/>
      <c r="C6" s="10"/>
      <c r="D6" s="5"/>
      <c r="E6" s="6"/>
      <c r="F6" s="13"/>
      <c r="I6" s="33">
        <v>2</v>
      </c>
      <c r="J6" s="60">
        <v>41978</v>
      </c>
      <c r="K6" s="60">
        <v>41978</v>
      </c>
      <c r="L6" s="56"/>
      <c r="M6" s="33" t="s">
        <v>150</v>
      </c>
      <c r="N6" s="62">
        <v>125</v>
      </c>
      <c r="O6" s="63">
        <v>1</v>
      </c>
      <c r="P6" s="42">
        <v>2</v>
      </c>
      <c r="Q6" s="56">
        <v>41978</v>
      </c>
      <c r="R6" s="56">
        <v>41932</v>
      </c>
      <c r="S6" s="42">
        <v>74313</v>
      </c>
      <c r="T6" s="42" t="s">
        <v>120</v>
      </c>
      <c r="U6" s="42">
        <v>250</v>
      </c>
      <c r="V6" s="42">
        <v>3</v>
      </c>
    </row>
    <row r="7" spans="1:22" ht="27" customHeight="1">
      <c r="A7" s="1"/>
      <c r="B7" s="2"/>
      <c r="C7" s="10"/>
      <c r="D7" s="20"/>
      <c r="E7" s="20"/>
      <c r="F7" s="21"/>
      <c r="I7" s="33">
        <v>3</v>
      </c>
      <c r="J7" s="60">
        <v>41978</v>
      </c>
      <c r="K7" s="60">
        <v>41978</v>
      </c>
      <c r="L7" s="56"/>
      <c r="M7" s="33" t="s">
        <v>116</v>
      </c>
      <c r="N7" s="62">
        <v>105</v>
      </c>
      <c r="O7" s="63">
        <v>1</v>
      </c>
      <c r="P7" s="42">
        <v>3</v>
      </c>
      <c r="Q7" s="56">
        <v>41983</v>
      </c>
      <c r="R7" s="56">
        <v>41983</v>
      </c>
      <c r="S7" s="42">
        <v>216722</v>
      </c>
      <c r="T7" s="42" t="s">
        <v>159</v>
      </c>
      <c r="U7" s="42">
        <v>151.04</v>
      </c>
      <c r="V7" s="42">
        <v>1</v>
      </c>
    </row>
    <row r="8" spans="1:22" ht="27" customHeight="1">
      <c r="A8" s="3" t="s">
        <v>8</v>
      </c>
      <c r="B8" s="48" t="s">
        <v>9</v>
      </c>
      <c r="C8" s="55">
        <f>SUMIF(O$5:O$200,1,N$5:N$200)</f>
        <v>500</v>
      </c>
      <c r="D8" s="50">
        <v>1</v>
      </c>
      <c r="E8" s="5" t="s">
        <v>7</v>
      </c>
      <c r="F8" s="15">
        <f>SUMIF(V$5:V$200,1,U$5:U$200)</f>
        <v>982.04</v>
      </c>
      <c r="I8" s="33">
        <v>4</v>
      </c>
      <c r="J8" s="60">
        <v>41978</v>
      </c>
      <c r="K8" s="60">
        <v>41978</v>
      </c>
      <c r="L8" s="56"/>
      <c r="M8" s="33" t="s">
        <v>158</v>
      </c>
      <c r="N8" s="62">
        <v>20</v>
      </c>
      <c r="O8" s="63">
        <v>1</v>
      </c>
      <c r="P8" s="42">
        <v>4</v>
      </c>
      <c r="Q8" s="58">
        <v>41988</v>
      </c>
      <c r="R8" s="58">
        <v>41988</v>
      </c>
      <c r="S8" s="42"/>
      <c r="T8" s="42" t="s">
        <v>138</v>
      </c>
      <c r="U8" s="42">
        <v>56</v>
      </c>
      <c r="V8" s="42">
        <v>2</v>
      </c>
    </row>
    <row r="9" spans="1:22" ht="27" customHeight="1">
      <c r="A9" s="3" t="s">
        <v>11</v>
      </c>
      <c r="B9" s="48" t="s">
        <v>12</v>
      </c>
      <c r="C9" s="54">
        <f>SUM(C10:C12)</f>
        <v>641</v>
      </c>
      <c r="D9" s="50">
        <v>2</v>
      </c>
      <c r="E9" s="5" t="s">
        <v>10</v>
      </c>
      <c r="F9" s="15">
        <f>SUMIF(V$5:V$200,2,U$5:U$200)</f>
        <v>56</v>
      </c>
      <c r="I9" s="33">
        <v>5</v>
      </c>
      <c r="J9" s="60">
        <v>41984</v>
      </c>
      <c r="K9" s="60">
        <v>41984</v>
      </c>
      <c r="L9" s="56"/>
      <c r="M9" s="33" t="s">
        <v>160</v>
      </c>
      <c r="N9" s="62">
        <v>190</v>
      </c>
      <c r="O9" s="63">
        <v>9</v>
      </c>
      <c r="P9" s="42">
        <v>5</v>
      </c>
      <c r="Q9" s="58">
        <v>41974</v>
      </c>
      <c r="R9" s="58">
        <v>41974</v>
      </c>
      <c r="S9" s="42">
        <v>7147</v>
      </c>
      <c r="T9" s="42" t="s">
        <v>145</v>
      </c>
      <c r="U9" s="42">
        <v>1650</v>
      </c>
      <c r="V9" s="42">
        <v>4</v>
      </c>
    </row>
    <row r="10" spans="1:22" ht="27" customHeight="1">
      <c r="A10" s="1"/>
      <c r="B10" s="48" t="s">
        <v>14</v>
      </c>
      <c r="C10" s="55">
        <f>SUMIF(O$5:O$200,3,N$5:N$200)</f>
        <v>641</v>
      </c>
      <c r="D10" s="50">
        <v>3</v>
      </c>
      <c r="E10" s="5" t="s">
        <v>13</v>
      </c>
      <c r="F10" s="15">
        <f>SUMIF(V$5:V$200,3,U$5:U$200)</f>
        <v>250</v>
      </c>
      <c r="I10" s="33">
        <v>6</v>
      </c>
      <c r="J10" s="60">
        <v>41984</v>
      </c>
      <c r="K10" s="60">
        <v>41984</v>
      </c>
      <c r="L10" s="56"/>
      <c r="M10" s="33" t="s">
        <v>158</v>
      </c>
      <c r="N10" s="62">
        <v>39.1</v>
      </c>
      <c r="O10" s="63">
        <v>1</v>
      </c>
      <c r="P10" s="42">
        <v>6</v>
      </c>
      <c r="Q10" s="58">
        <v>41954</v>
      </c>
      <c r="R10" s="58">
        <v>41954</v>
      </c>
      <c r="S10" s="42">
        <v>488337</v>
      </c>
      <c r="T10" s="42" t="s">
        <v>162</v>
      </c>
      <c r="U10" s="42">
        <v>350</v>
      </c>
      <c r="V10" s="42">
        <v>1</v>
      </c>
    </row>
    <row r="11" spans="1:22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1650</v>
      </c>
      <c r="I11" s="33">
        <v>7</v>
      </c>
      <c r="J11" s="60">
        <v>41984</v>
      </c>
      <c r="K11" s="60">
        <v>41984</v>
      </c>
      <c r="L11" s="56"/>
      <c r="M11" s="33" t="s">
        <v>151</v>
      </c>
      <c r="N11" s="62">
        <v>85</v>
      </c>
      <c r="O11" s="63">
        <v>1</v>
      </c>
      <c r="P11" s="42">
        <v>7</v>
      </c>
      <c r="Q11" s="58">
        <v>41923</v>
      </c>
      <c r="R11" s="58">
        <v>41923</v>
      </c>
      <c r="S11" s="42">
        <v>24103</v>
      </c>
      <c r="T11" s="42" t="s">
        <v>163</v>
      </c>
      <c r="U11" s="42">
        <v>361</v>
      </c>
      <c r="V11" s="42">
        <v>1</v>
      </c>
    </row>
    <row r="12" spans="1:22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150</v>
      </c>
      <c r="I12" s="33">
        <v>8</v>
      </c>
      <c r="J12" s="60">
        <v>41982</v>
      </c>
      <c r="K12" s="60">
        <v>41982</v>
      </c>
      <c r="L12" s="56"/>
      <c r="M12" s="33" t="s">
        <v>161</v>
      </c>
      <c r="N12" s="62">
        <v>1650</v>
      </c>
      <c r="O12" s="63">
        <v>9</v>
      </c>
      <c r="P12" s="42">
        <v>8</v>
      </c>
      <c r="Q12" s="56">
        <v>41988</v>
      </c>
      <c r="R12" s="56">
        <v>41988</v>
      </c>
      <c r="S12" s="42">
        <v>31468</v>
      </c>
      <c r="T12" s="42" t="s">
        <v>164</v>
      </c>
      <c r="U12" s="42">
        <v>601.8</v>
      </c>
      <c r="V12" s="42">
        <v>8</v>
      </c>
    </row>
    <row r="13" spans="1:22" ht="27" customHeight="1">
      <c r="A13" s="3" t="s">
        <v>20</v>
      </c>
      <c r="B13" s="48" t="s">
        <v>21</v>
      </c>
      <c r="C13" s="54">
        <f>SUM(C14:C17)</f>
        <v>2190</v>
      </c>
      <c r="D13" s="50">
        <v>6</v>
      </c>
      <c r="E13" s="5" t="s">
        <v>19</v>
      </c>
      <c r="F13" s="15">
        <f>SUMIF(V$5:V$200,6,U$5:U$200)</f>
        <v>0</v>
      </c>
      <c r="I13" s="33">
        <v>9</v>
      </c>
      <c r="J13" s="60">
        <v>41990</v>
      </c>
      <c r="K13" s="60">
        <v>41987</v>
      </c>
      <c r="L13" s="56"/>
      <c r="M13" s="33" t="s">
        <v>86</v>
      </c>
      <c r="N13" s="62">
        <v>350</v>
      </c>
      <c r="O13" s="63">
        <v>10</v>
      </c>
      <c r="P13" s="42">
        <v>9</v>
      </c>
      <c r="Q13" s="58">
        <v>41991</v>
      </c>
      <c r="R13" s="58">
        <v>41991</v>
      </c>
      <c r="S13" s="42"/>
      <c r="T13" s="42" t="s">
        <v>142</v>
      </c>
      <c r="U13" s="42">
        <v>200</v>
      </c>
      <c r="V13" s="42">
        <v>8</v>
      </c>
    </row>
    <row r="14" spans="1:22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>
        <v>10</v>
      </c>
      <c r="J14" s="60">
        <v>41995</v>
      </c>
      <c r="K14" s="60">
        <v>41995</v>
      </c>
      <c r="L14" s="56"/>
      <c r="M14" s="33" t="s">
        <v>147</v>
      </c>
      <c r="N14" s="62">
        <v>641</v>
      </c>
      <c r="O14" s="63">
        <v>3</v>
      </c>
      <c r="P14" s="42">
        <v>10</v>
      </c>
      <c r="Q14" s="58">
        <v>41995</v>
      </c>
      <c r="R14" s="58">
        <v>41995</v>
      </c>
      <c r="S14" s="42">
        <v>2416</v>
      </c>
      <c r="T14" s="42" t="s">
        <v>128</v>
      </c>
      <c r="U14" s="42">
        <v>150</v>
      </c>
      <c r="V14" s="42">
        <v>5</v>
      </c>
    </row>
    <row r="15" spans="1:22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801.8</v>
      </c>
      <c r="I15" s="33">
        <v>11</v>
      </c>
      <c r="J15" s="60">
        <v>41995</v>
      </c>
      <c r="K15" s="60">
        <v>41995</v>
      </c>
      <c r="L15" s="56"/>
      <c r="M15" s="33" t="s">
        <v>155</v>
      </c>
      <c r="N15" s="62">
        <v>50</v>
      </c>
      <c r="O15" s="63">
        <v>1</v>
      </c>
      <c r="P15" s="42"/>
      <c r="Q15" s="58"/>
      <c r="R15" s="58"/>
      <c r="S15" s="42"/>
      <c r="T15" s="42"/>
      <c r="U15" s="42"/>
      <c r="V15" s="42"/>
    </row>
    <row r="16" spans="1:22" ht="27" customHeight="1">
      <c r="A16" s="1"/>
      <c r="B16" s="48" t="s">
        <v>27</v>
      </c>
      <c r="C16" s="55">
        <f>SUMIF(O$5:O$200,9,N$5:N$200)</f>
        <v>1840</v>
      </c>
      <c r="D16" s="50">
        <v>9</v>
      </c>
      <c r="E16" s="5" t="s">
        <v>26</v>
      </c>
      <c r="F16" s="15">
        <f>SUMIF(V$5:V$200,9,U$5:U$200)</f>
        <v>0</v>
      </c>
      <c r="I16" s="33"/>
      <c r="J16" s="60"/>
      <c r="K16" s="60"/>
      <c r="L16" s="56"/>
      <c r="M16" s="33"/>
      <c r="N16" s="62"/>
      <c r="O16" s="63"/>
      <c r="P16" s="42"/>
      <c r="Q16" s="58"/>
      <c r="R16" s="58"/>
      <c r="S16" s="42"/>
      <c r="T16" s="42"/>
      <c r="U16" s="42"/>
      <c r="V16" s="42"/>
    </row>
    <row r="17" spans="1:22" ht="27" customHeight="1">
      <c r="A17" s="1"/>
      <c r="B17" s="48" t="s">
        <v>28</v>
      </c>
      <c r="C17" s="55">
        <f>SUMIF(O$5:O$200,10,N$5:N$200)</f>
        <v>350</v>
      </c>
      <c r="D17" s="51">
        <v>10</v>
      </c>
      <c r="E17" s="8"/>
      <c r="F17" s="16"/>
      <c r="I17" s="33"/>
      <c r="J17" s="60"/>
      <c r="K17" s="60"/>
      <c r="L17" s="56"/>
      <c r="M17" s="33"/>
      <c r="N17" s="62"/>
      <c r="O17" s="63"/>
      <c r="P17" s="42"/>
      <c r="Q17" s="58"/>
      <c r="R17" s="58"/>
      <c r="S17" s="59"/>
      <c r="T17" s="42"/>
      <c r="U17" s="42"/>
      <c r="V17" s="42"/>
    </row>
    <row r="18" spans="1:22" ht="27" customHeight="1">
      <c r="A18" s="1"/>
      <c r="B18" s="4" t="s">
        <v>59</v>
      </c>
      <c r="C18" s="12">
        <f>SUM(C8,C9,C13)</f>
        <v>3331</v>
      </c>
      <c r="D18" s="2"/>
      <c r="E18" s="4" t="s">
        <v>58</v>
      </c>
      <c r="F18" s="16">
        <f>SUM(F8:F17)</f>
        <v>3889.84</v>
      </c>
      <c r="I18" s="33"/>
      <c r="J18" s="60"/>
      <c r="K18" s="60"/>
      <c r="L18" s="56"/>
      <c r="M18" s="33"/>
      <c r="N18" s="62"/>
      <c r="O18" s="63"/>
      <c r="P18" s="42"/>
      <c r="Q18" s="58"/>
      <c r="R18" s="58"/>
      <c r="S18" s="42"/>
      <c r="T18" s="42"/>
      <c r="U18" s="42"/>
      <c r="V18" s="42"/>
    </row>
    <row r="19" spans="1:22" ht="27" customHeight="1">
      <c r="A19" s="1"/>
      <c r="B19" s="4" t="s">
        <v>30</v>
      </c>
      <c r="C19" s="12">
        <f>SUM(C18+KASIM!C19)</f>
        <v>16682.629999999997</v>
      </c>
      <c r="D19" s="2"/>
      <c r="E19" s="4" t="s">
        <v>31</v>
      </c>
      <c r="F19" s="17">
        <f>SUM(F18+KASIM!F19)</f>
        <v>18015.48</v>
      </c>
      <c r="I19" s="33"/>
      <c r="J19" s="60"/>
      <c r="K19" s="60"/>
      <c r="L19" s="56"/>
      <c r="M19" s="33"/>
      <c r="N19" s="62"/>
      <c r="O19" s="63"/>
      <c r="P19" s="42"/>
      <c r="Q19" s="58"/>
      <c r="R19" s="58"/>
      <c r="S19" s="42"/>
      <c r="T19" s="42"/>
      <c r="U19" s="42"/>
      <c r="V19" s="42"/>
    </row>
    <row r="20" spans="1:22" ht="27" customHeight="1">
      <c r="A20" s="1"/>
      <c r="B20" s="4" t="s">
        <v>32</v>
      </c>
      <c r="C20" s="11">
        <f>OCAK!C5+C19-F19</f>
        <v>816.0099999999984</v>
      </c>
      <c r="D20" s="2"/>
      <c r="E20" s="2"/>
      <c r="F20" s="18"/>
      <c r="I20" s="33"/>
      <c r="J20" s="60"/>
      <c r="K20" s="60"/>
      <c r="L20" s="56"/>
      <c r="M20" s="33"/>
      <c r="N20" s="62"/>
      <c r="O20" s="63"/>
      <c r="P20" s="42"/>
      <c r="Q20" s="58"/>
      <c r="R20" s="58"/>
      <c r="S20" s="42"/>
      <c r="T20" s="42"/>
      <c r="U20" s="42"/>
      <c r="V20" s="42"/>
    </row>
    <row r="21" spans="1:22" ht="27" customHeight="1">
      <c r="A21" s="77" t="s">
        <v>33</v>
      </c>
      <c r="B21" s="78"/>
      <c r="C21" s="78"/>
      <c r="D21" s="78"/>
      <c r="E21" s="78"/>
      <c r="F21" s="79"/>
      <c r="I21" s="33"/>
      <c r="J21" s="60"/>
      <c r="K21" s="60"/>
      <c r="L21" s="56"/>
      <c r="M21" s="33"/>
      <c r="N21" s="62"/>
      <c r="O21" s="63"/>
      <c r="P21" s="42"/>
      <c r="Q21" s="58"/>
      <c r="R21" s="58"/>
      <c r="S21" s="42"/>
      <c r="T21" s="42"/>
      <c r="U21" s="42"/>
      <c r="V21" s="42"/>
    </row>
    <row r="22" spans="1:22" ht="27" customHeight="1">
      <c r="A22" s="88" t="s">
        <v>60</v>
      </c>
      <c r="B22" s="89"/>
      <c r="C22" s="89"/>
      <c r="D22" s="89"/>
      <c r="E22" s="89"/>
      <c r="F22" s="90"/>
      <c r="I22" s="33"/>
      <c r="J22" s="60"/>
      <c r="K22" s="60"/>
      <c r="L22" s="56"/>
      <c r="M22" s="33"/>
      <c r="N22" s="62"/>
      <c r="O22" s="63"/>
      <c r="P22" s="42"/>
      <c r="Q22" s="58"/>
      <c r="R22" s="58"/>
      <c r="S22" s="42"/>
      <c r="T22" s="42"/>
      <c r="U22" s="42"/>
      <c r="V22" s="42"/>
    </row>
    <row r="23" spans="1:22" ht="27" customHeight="1">
      <c r="A23" s="88" t="s">
        <v>34</v>
      </c>
      <c r="B23" s="89"/>
      <c r="C23" s="89"/>
      <c r="D23" s="89"/>
      <c r="E23" s="89"/>
      <c r="F23" s="90"/>
      <c r="I23" s="33"/>
      <c r="J23" s="60"/>
      <c r="K23" s="60"/>
      <c r="L23" s="56"/>
      <c r="M23" s="33"/>
      <c r="N23" s="62"/>
      <c r="O23" s="63"/>
      <c r="P23" s="42"/>
      <c r="Q23" s="58"/>
      <c r="R23" s="58"/>
      <c r="S23" s="42"/>
      <c r="T23" s="42"/>
      <c r="U23" s="42"/>
      <c r="V23" s="42"/>
    </row>
    <row r="24" spans="1:22" ht="27" customHeight="1">
      <c r="A24" s="88" t="s">
        <v>35</v>
      </c>
      <c r="B24" s="89"/>
      <c r="C24" s="89"/>
      <c r="D24" s="89"/>
      <c r="E24" s="89"/>
      <c r="F24" s="90"/>
      <c r="I24" s="33"/>
      <c r="J24" s="60"/>
      <c r="K24" s="60"/>
      <c r="L24" s="56"/>
      <c r="M24" s="33"/>
      <c r="N24" s="62"/>
      <c r="O24" s="63"/>
      <c r="P24" s="42"/>
      <c r="Q24" s="58"/>
      <c r="R24" s="58"/>
      <c r="S24" s="42"/>
      <c r="T24" s="42"/>
      <c r="U24" s="42"/>
      <c r="V24" s="42"/>
    </row>
    <row r="25" spans="1:22" ht="27" customHeight="1" thickBot="1">
      <c r="A25" s="84" t="s">
        <v>36</v>
      </c>
      <c r="B25" s="85"/>
      <c r="C25" s="85"/>
      <c r="D25" s="85"/>
      <c r="E25" s="85"/>
      <c r="F25" s="86"/>
      <c r="I25" s="33"/>
      <c r="J25" s="60"/>
      <c r="K25" s="60"/>
      <c r="L25" s="56"/>
      <c r="M25" s="33"/>
      <c r="N25" s="62"/>
      <c r="O25" s="63"/>
      <c r="P25" s="42"/>
      <c r="Q25" s="58"/>
      <c r="R25" s="58"/>
      <c r="S25" s="42"/>
      <c r="T25" s="42"/>
      <c r="U25" s="42"/>
      <c r="V25" s="42"/>
    </row>
    <row r="26" spans="9:22" ht="27" customHeight="1">
      <c r="I26" s="33"/>
      <c r="J26" s="60"/>
      <c r="K26" s="60"/>
      <c r="L26" s="56"/>
      <c r="M26" s="33"/>
      <c r="N26" s="62"/>
      <c r="O26" s="63"/>
      <c r="P26" s="42"/>
      <c r="Q26" s="58"/>
      <c r="R26" s="58"/>
      <c r="S26" s="42"/>
      <c r="T26" s="42"/>
      <c r="U26" s="42"/>
      <c r="V26" s="42"/>
    </row>
    <row r="27" spans="9:22" ht="27" customHeight="1">
      <c r="I27" s="33"/>
      <c r="J27" s="60"/>
      <c r="K27" s="60"/>
      <c r="L27" s="56"/>
      <c r="M27" s="33"/>
      <c r="N27" s="62"/>
      <c r="O27" s="63"/>
      <c r="P27" s="42"/>
      <c r="Q27" s="58"/>
      <c r="R27" s="58"/>
      <c r="S27" s="42"/>
      <c r="T27" s="42"/>
      <c r="U27" s="42"/>
      <c r="V27" s="42"/>
    </row>
    <row r="28" spans="9:22" ht="27" customHeight="1">
      <c r="I28" s="33"/>
      <c r="J28" s="60"/>
      <c r="K28" s="60"/>
      <c r="L28" s="56"/>
      <c r="M28" s="33"/>
      <c r="N28" s="62"/>
      <c r="O28" s="63"/>
      <c r="P28" s="42"/>
      <c r="Q28" s="58"/>
      <c r="R28" s="58"/>
      <c r="S28" s="42"/>
      <c r="T28" s="42"/>
      <c r="U28" s="42"/>
      <c r="V28" s="42"/>
    </row>
    <row r="29" spans="9:22" ht="27" customHeight="1">
      <c r="I29" s="33"/>
      <c r="J29" s="60"/>
      <c r="K29" s="60"/>
      <c r="L29" s="56"/>
      <c r="M29" s="33"/>
      <c r="N29" s="62"/>
      <c r="O29" s="63"/>
      <c r="P29" s="42"/>
      <c r="Q29" s="58"/>
      <c r="R29" s="58"/>
      <c r="S29" s="42"/>
      <c r="T29" s="42"/>
      <c r="U29" s="42"/>
      <c r="V29" s="42"/>
    </row>
    <row r="30" spans="9:22" ht="27" customHeight="1">
      <c r="I30" s="33"/>
      <c r="J30" s="60"/>
      <c r="K30" s="60"/>
      <c r="L30" s="56"/>
      <c r="M30" s="33"/>
      <c r="N30" s="62"/>
      <c r="O30" s="63"/>
      <c r="P30" s="42"/>
      <c r="Q30" s="58"/>
      <c r="R30" s="58"/>
      <c r="S30" s="42"/>
      <c r="T30" s="42"/>
      <c r="U30" s="42"/>
      <c r="V30" s="42"/>
    </row>
    <row r="31" spans="9:22" ht="27" customHeight="1">
      <c r="I31" s="33"/>
      <c r="J31" s="60"/>
      <c r="M31" s="33"/>
      <c r="P31" s="42"/>
      <c r="Q31" s="58"/>
      <c r="R31" s="58"/>
      <c r="S31" s="42"/>
      <c r="T31" s="42"/>
      <c r="U31" s="42"/>
      <c r="V31" s="42"/>
    </row>
    <row r="32" spans="16:22" ht="27" customHeight="1">
      <c r="P32" s="42"/>
      <c r="Q32" s="58"/>
      <c r="R32" s="58"/>
      <c r="S32" s="42"/>
      <c r="T32" s="42"/>
      <c r="U32" s="42"/>
      <c r="V32" s="42"/>
    </row>
    <row r="33" spans="9:22" ht="27" customHeight="1">
      <c r="I33" s="33"/>
      <c r="J33" s="56"/>
      <c r="K33" s="56"/>
      <c r="L33" s="56"/>
      <c r="M33" s="33"/>
      <c r="N33" s="62"/>
      <c r="O33" s="63"/>
      <c r="P33" s="42"/>
      <c r="Q33" s="58"/>
      <c r="R33" s="58"/>
      <c r="S33" s="42"/>
      <c r="T33" s="42"/>
      <c r="U33" s="42"/>
      <c r="V33" s="42"/>
    </row>
    <row r="34" spans="9:22" ht="27" customHeight="1">
      <c r="I34" s="33"/>
      <c r="J34" s="56"/>
      <c r="K34" s="56"/>
      <c r="L34" s="56"/>
      <c r="M34" s="33"/>
      <c r="N34" s="62"/>
      <c r="O34" s="63"/>
      <c r="P34" s="42"/>
      <c r="Q34" s="58"/>
      <c r="R34" s="58"/>
      <c r="S34" s="42"/>
      <c r="T34" s="42"/>
      <c r="U34" s="42"/>
      <c r="V34" s="42"/>
    </row>
    <row r="35" spans="9:22" ht="27" customHeight="1">
      <c r="I35" s="33"/>
      <c r="J35" s="56"/>
      <c r="K35" s="56"/>
      <c r="L35" s="56"/>
      <c r="M35" s="33"/>
      <c r="N35" s="62"/>
      <c r="O35" s="56"/>
      <c r="P35" s="42"/>
      <c r="Q35" s="58"/>
      <c r="R35" s="58"/>
      <c r="S35" s="42"/>
      <c r="T35" s="42"/>
      <c r="U35" s="42"/>
      <c r="V35" s="42"/>
    </row>
    <row r="36" spans="9:22" ht="27" customHeight="1">
      <c r="I36" s="33"/>
      <c r="J36" s="56"/>
      <c r="K36" s="56"/>
      <c r="L36" s="56"/>
      <c r="M36" s="33"/>
      <c r="N36" s="62"/>
      <c r="O36" s="56"/>
      <c r="P36" s="42"/>
      <c r="Q36" s="58"/>
      <c r="R36" s="58"/>
      <c r="S36" s="42"/>
      <c r="T36" s="42"/>
      <c r="U36" s="42"/>
      <c r="V36" s="42"/>
    </row>
    <row r="37" spans="9:22" ht="27" customHeight="1">
      <c r="I37" s="33"/>
      <c r="J37" s="56"/>
      <c r="K37" s="56"/>
      <c r="L37" s="56"/>
      <c r="M37" s="33"/>
      <c r="N37" s="62"/>
      <c r="O37" s="56"/>
      <c r="P37" s="42"/>
      <c r="Q37" s="58"/>
      <c r="R37" s="58"/>
      <c r="S37" s="42"/>
      <c r="T37" s="42"/>
      <c r="U37" s="42"/>
      <c r="V37" s="42"/>
    </row>
    <row r="38" spans="9:22" ht="27" customHeight="1">
      <c r="I38" s="33"/>
      <c r="J38" s="56"/>
      <c r="K38" s="56"/>
      <c r="L38" s="56"/>
      <c r="M38" s="33"/>
      <c r="N38" s="62"/>
      <c r="O38" s="56"/>
      <c r="P38" s="42"/>
      <c r="Q38" s="58"/>
      <c r="R38" s="58"/>
      <c r="S38" s="42"/>
      <c r="T38" s="42"/>
      <c r="U38" s="42"/>
      <c r="V38" s="42"/>
    </row>
    <row r="39" spans="9:22" ht="27" customHeight="1">
      <c r="I39" s="33"/>
      <c r="J39" s="56"/>
      <c r="K39" s="56"/>
      <c r="L39" s="56"/>
      <c r="M39" s="33"/>
      <c r="N39" s="62"/>
      <c r="O39" s="56"/>
      <c r="P39" s="42"/>
      <c r="Q39" s="58"/>
      <c r="R39" s="58"/>
      <c r="S39" s="42"/>
      <c r="T39" s="42"/>
      <c r="U39" s="42"/>
      <c r="V39" s="42"/>
    </row>
    <row r="40" spans="9:21" ht="27" customHeight="1">
      <c r="I40" s="33"/>
      <c r="J40" s="56"/>
      <c r="K40" s="56"/>
      <c r="L40" s="56"/>
      <c r="M40" s="33"/>
      <c r="N40" s="62"/>
      <c r="O40" s="56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56"/>
      <c r="M41" s="33"/>
      <c r="N41" s="62"/>
      <c r="O41" s="56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56"/>
      <c r="M42" s="33"/>
      <c r="N42" s="62"/>
      <c r="O42" s="56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56"/>
      <c r="M43" s="33"/>
      <c r="N43" s="62"/>
      <c r="O43" s="56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56"/>
      <c r="M44" s="33"/>
      <c r="N44" s="62"/>
      <c r="O44" s="56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56"/>
      <c r="M45" s="33"/>
      <c r="N45" s="62"/>
      <c r="O45" s="56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56"/>
      <c r="M46" s="33"/>
      <c r="N46" s="62"/>
      <c r="O46" s="56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56"/>
      <c r="M47" s="33"/>
      <c r="N47" s="62"/>
      <c r="O47" s="56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56"/>
      <c r="M48" s="33"/>
      <c r="N48" s="62"/>
      <c r="O48" s="56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56"/>
      <c r="M49" s="33"/>
      <c r="N49" s="33"/>
      <c r="O49" s="56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56"/>
      <c r="M50" s="33"/>
      <c r="N50" s="33"/>
      <c r="O50" s="56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56"/>
      <c r="M51" s="33"/>
      <c r="N51" s="33"/>
      <c r="O51" s="56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56"/>
      <c r="M52" s="33"/>
      <c r="N52" s="33"/>
      <c r="O52" s="56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56"/>
      <c r="M53" s="33"/>
      <c r="N53" s="33"/>
      <c r="O53" s="56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56"/>
      <c r="M54" s="33"/>
      <c r="N54" s="33"/>
      <c r="O54" s="56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56"/>
      <c r="M55" s="33"/>
      <c r="N55" s="33"/>
      <c r="O55" s="56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56"/>
      <c r="M56" s="33"/>
      <c r="N56" s="33"/>
      <c r="O56" s="56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56"/>
      <c r="M57" s="33"/>
      <c r="N57" s="33"/>
      <c r="O57" s="56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56"/>
      <c r="M58" s="33"/>
      <c r="N58" s="33"/>
      <c r="O58" s="56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56"/>
      <c r="M59" s="33"/>
      <c r="N59" s="33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56"/>
      <c r="M60" s="33"/>
      <c r="N60" s="33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56"/>
      <c r="M61" s="33"/>
      <c r="N61" s="33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56"/>
      <c r="M62" s="33"/>
      <c r="N62" s="33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3"/>
      <c r="M63" s="33"/>
      <c r="N63" s="33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3"/>
      <c r="M64" s="33"/>
      <c r="N64" s="33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3"/>
      <c r="M65" s="33"/>
      <c r="N65" s="33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3"/>
      <c r="M66" s="33"/>
      <c r="N66" s="33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3"/>
      <c r="M67" s="33"/>
      <c r="N67" s="33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3"/>
      <c r="M68" s="33"/>
      <c r="N68" s="33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3"/>
      <c r="M69" s="33"/>
      <c r="N69" s="33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3"/>
      <c r="M70" s="33"/>
      <c r="N70" s="33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3"/>
      <c r="M71" s="33"/>
      <c r="N71" s="33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3"/>
      <c r="M72" s="33"/>
      <c r="N72" s="33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3"/>
      <c r="M73" s="33"/>
      <c r="N73" s="33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3"/>
      <c r="M74" s="33"/>
      <c r="N74" s="33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3"/>
      <c r="M75" s="33"/>
      <c r="N75" s="33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3"/>
      <c r="M76" s="33"/>
      <c r="N76" s="33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3"/>
      <c r="M77" s="33"/>
      <c r="N77" s="33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3"/>
      <c r="M78" s="33"/>
      <c r="N78" s="33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3"/>
      <c r="M79" s="33"/>
      <c r="N79" s="33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3"/>
      <c r="M80" s="33"/>
      <c r="N80" s="33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3"/>
      <c r="M81" s="33"/>
      <c r="N81" s="33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A25:F25"/>
    <mergeCell ref="K3:L3"/>
    <mergeCell ref="R3:S3"/>
    <mergeCell ref="A22:F22"/>
    <mergeCell ref="A23:F23"/>
    <mergeCell ref="A24:F24"/>
    <mergeCell ref="A1:F1"/>
    <mergeCell ref="A2:F2"/>
    <mergeCell ref="A21:F21"/>
    <mergeCell ref="E3:F3"/>
    <mergeCell ref="A3:B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9"/>
  <sheetViews>
    <sheetView zoomScale="76" zoomScaleNormal="76" zoomScalePageLayoutView="0" workbookViewId="0" topLeftCell="I1">
      <selection activeCell="A3" sqref="A3:B3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90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OCAK!C20</f>
        <v>2646.61</v>
      </c>
      <c r="D5" s="5"/>
      <c r="E5" s="5"/>
      <c r="F5" s="13"/>
      <c r="I5" s="33">
        <v>1</v>
      </c>
      <c r="J5" s="56">
        <v>41681</v>
      </c>
      <c r="K5" s="56">
        <v>41614</v>
      </c>
      <c r="L5" s="34"/>
      <c r="M5" s="35" t="s">
        <v>81</v>
      </c>
      <c r="N5" s="36">
        <v>1500</v>
      </c>
      <c r="O5">
        <v>10</v>
      </c>
      <c r="P5" s="42">
        <v>1</v>
      </c>
      <c r="Q5" s="58">
        <v>41667</v>
      </c>
      <c r="R5" s="58">
        <v>41667</v>
      </c>
      <c r="S5" s="43"/>
      <c r="T5" s="44" t="s">
        <v>82</v>
      </c>
      <c r="U5" s="45">
        <v>67.26</v>
      </c>
      <c r="V5">
        <v>1</v>
      </c>
    </row>
    <row r="6" spans="1:22" ht="27" customHeight="1">
      <c r="A6" s="1"/>
      <c r="B6" s="2"/>
      <c r="C6" s="10"/>
      <c r="D6" s="5"/>
      <c r="E6" s="6"/>
      <c r="F6" s="13"/>
      <c r="I6" s="33">
        <v>2</v>
      </c>
      <c r="J6" s="56">
        <v>41681</v>
      </c>
      <c r="K6" s="56">
        <v>41653</v>
      </c>
      <c r="L6" s="34"/>
      <c r="M6" s="35" t="s">
        <v>81</v>
      </c>
      <c r="N6" s="36">
        <v>1500</v>
      </c>
      <c r="O6">
        <v>10</v>
      </c>
      <c r="P6" s="42">
        <v>2</v>
      </c>
      <c r="Q6" s="58">
        <v>41680</v>
      </c>
      <c r="R6" s="58">
        <v>41680</v>
      </c>
      <c r="S6" s="43"/>
      <c r="T6" s="44" t="s">
        <v>83</v>
      </c>
      <c r="U6" s="45">
        <v>152.22</v>
      </c>
      <c r="V6">
        <v>5</v>
      </c>
    </row>
    <row r="7" spans="1:22" ht="27" customHeight="1">
      <c r="A7" s="1"/>
      <c r="B7" s="2"/>
      <c r="C7" s="10"/>
      <c r="D7" s="7"/>
      <c r="E7" s="7"/>
      <c r="F7" s="14"/>
      <c r="I7" s="33">
        <v>3</v>
      </c>
      <c r="J7" s="56">
        <v>41681</v>
      </c>
      <c r="K7" s="56">
        <v>41656</v>
      </c>
      <c r="L7" s="34"/>
      <c r="M7" s="35" t="s">
        <v>81</v>
      </c>
      <c r="N7" s="36">
        <v>163.8</v>
      </c>
      <c r="O7">
        <v>10</v>
      </c>
      <c r="P7" s="42">
        <v>3</v>
      </c>
      <c r="Q7" s="58">
        <v>41681</v>
      </c>
      <c r="R7" s="58">
        <v>41681</v>
      </c>
      <c r="S7" s="43"/>
      <c r="T7" s="44" t="s">
        <v>84</v>
      </c>
      <c r="U7" s="45">
        <v>59.99</v>
      </c>
      <c r="V7">
        <v>8</v>
      </c>
    </row>
    <row r="8" spans="1:22" ht="27" customHeight="1">
      <c r="A8" s="3" t="s">
        <v>8</v>
      </c>
      <c r="B8" s="48" t="s">
        <v>9</v>
      </c>
      <c r="C8" s="55">
        <f>SUMIF(O$5:O$200,1,N$5:N$200)</f>
        <v>0</v>
      </c>
      <c r="D8" s="50">
        <v>1</v>
      </c>
      <c r="E8" s="5" t="s">
        <v>7</v>
      </c>
      <c r="F8" s="15">
        <f>SUMIF(V$5:V$200,1,U$5:U$200)</f>
        <v>1000.04</v>
      </c>
      <c r="I8" s="33"/>
      <c r="J8" s="56"/>
      <c r="K8" s="56"/>
      <c r="L8" s="34"/>
      <c r="M8" s="35"/>
      <c r="N8" s="36"/>
      <c r="P8" s="42">
        <v>4</v>
      </c>
      <c r="Q8" s="58">
        <v>41694</v>
      </c>
      <c r="R8" s="58">
        <v>41694</v>
      </c>
      <c r="S8" s="43"/>
      <c r="T8" s="44" t="s">
        <v>85</v>
      </c>
      <c r="U8" s="45">
        <v>59</v>
      </c>
      <c r="V8">
        <v>1</v>
      </c>
    </row>
    <row r="9" spans="1:22" ht="27" customHeight="1">
      <c r="A9" s="3" t="s">
        <v>11</v>
      </c>
      <c r="B9" s="48" t="s">
        <v>12</v>
      </c>
      <c r="C9" s="54">
        <f>SUM(C10:C12)</f>
        <v>0</v>
      </c>
      <c r="D9" s="50">
        <v>2</v>
      </c>
      <c r="E9" s="5" t="s">
        <v>10</v>
      </c>
      <c r="F9" s="15">
        <f>SUMIF(V$5:V$200,2,U$5:U$200)</f>
        <v>45</v>
      </c>
      <c r="I9" s="33"/>
      <c r="J9" s="56"/>
      <c r="K9" s="56"/>
      <c r="L9" s="34"/>
      <c r="M9" s="35"/>
      <c r="N9" s="36"/>
      <c r="P9" s="42">
        <v>5</v>
      </c>
      <c r="Q9" s="58">
        <v>41694</v>
      </c>
      <c r="R9" s="58">
        <v>41694</v>
      </c>
      <c r="S9" s="43"/>
      <c r="T9" s="44" t="s">
        <v>86</v>
      </c>
      <c r="U9" s="45">
        <v>143.86</v>
      </c>
      <c r="V9">
        <v>9</v>
      </c>
    </row>
    <row r="10" spans="1:22" ht="27" customHeight="1">
      <c r="A10" s="1"/>
      <c r="B10" s="48" t="s">
        <v>14</v>
      </c>
      <c r="C10" s="55">
        <f>SUMIF(O$5:O$200,3,N$5:N$200)</f>
        <v>0</v>
      </c>
      <c r="D10" s="50">
        <v>3</v>
      </c>
      <c r="E10" s="5" t="s">
        <v>13</v>
      </c>
      <c r="F10" s="15">
        <f>SUMIF(V$5:V$200,3,U$5:U$200)</f>
        <v>0</v>
      </c>
      <c r="I10" s="33"/>
      <c r="J10" s="56"/>
      <c r="K10" s="56"/>
      <c r="L10" s="34"/>
      <c r="M10" s="35"/>
      <c r="N10" s="36"/>
      <c r="P10" s="42">
        <v>6</v>
      </c>
      <c r="Q10" s="58">
        <v>41691</v>
      </c>
      <c r="R10" s="58">
        <v>41691</v>
      </c>
      <c r="S10" s="43"/>
      <c r="T10" s="44" t="s">
        <v>87</v>
      </c>
      <c r="U10" s="45">
        <v>873.78</v>
      </c>
      <c r="V10">
        <v>1</v>
      </c>
    </row>
    <row r="11" spans="1:22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0</v>
      </c>
      <c r="I11" s="33"/>
      <c r="J11" s="56"/>
      <c r="K11" s="56"/>
      <c r="L11" s="34"/>
      <c r="M11" s="35"/>
      <c r="N11" s="36"/>
      <c r="P11" s="42">
        <v>7</v>
      </c>
      <c r="Q11" s="58">
        <v>41696</v>
      </c>
      <c r="R11" s="58">
        <v>41696</v>
      </c>
      <c r="S11" s="43"/>
      <c r="T11" s="44" t="s">
        <v>88</v>
      </c>
      <c r="U11" s="45">
        <v>45</v>
      </c>
      <c r="V11">
        <v>2</v>
      </c>
    </row>
    <row r="12" spans="1:22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152.22</v>
      </c>
      <c r="I12" s="33"/>
      <c r="J12" s="56"/>
      <c r="K12" s="56"/>
      <c r="L12" s="34"/>
      <c r="M12" s="33"/>
      <c r="N12" s="36"/>
      <c r="P12" s="42">
        <v>8</v>
      </c>
      <c r="Q12" s="58">
        <v>41696</v>
      </c>
      <c r="R12" s="58">
        <v>41696</v>
      </c>
      <c r="S12" s="43"/>
      <c r="T12" s="44" t="s">
        <v>89</v>
      </c>
      <c r="U12" s="45">
        <v>1000</v>
      </c>
      <c r="V12">
        <v>9</v>
      </c>
    </row>
    <row r="13" spans="1:21" ht="27" customHeight="1">
      <c r="A13" s="3" t="s">
        <v>20</v>
      </c>
      <c r="B13" s="48" t="s">
        <v>21</v>
      </c>
      <c r="C13" s="54">
        <f>SUM(C14:C17)</f>
        <v>3163.8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3"/>
      <c r="M13" s="33"/>
      <c r="N13" s="33"/>
      <c r="O13" s="33"/>
      <c r="P13" s="42"/>
      <c r="Q13" s="58"/>
      <c r="R13" s="58"/>
      <c r="S13" s="43"/>
      <c r="T13" s="44"/>
      <c r="U13" s="45"/>
    </row>
    <row r="14" spans="1:21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3"/>
      <c r="M14" s="33"/>
      <c r="N14" s="33"/>
      <c r="O14" s="33"/>
      <c r="P14" s="42"/>
      <c r="Q14" s="58"/>
      <c r="R14" s="58"/>
      <c r="S14" s="43"/>
      <c r="T14" s="44"/>
      <c r="U14" s="45"/>
    </row>
    <row r="15" spans="1:21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59.99</v>
      </c>
      <c r="I15" s="33"/>
      <c r="J15" s="56"/>
      <c r="K15" s="56"/>
      <c r="L15" s="33"/>
      <c r="M15" s="33"/>
      <c r="N15" s="33"/>
      <c r="O15" s="33"/>
      <c r="P15" s="42"/>
      <c r="Q15" s="58"/>
      <c r="R15" s="58"/>
      <c r="S15" s="43"/>
      <c r="T15" s="44"/>
      <c r="U15" s="45"/>
    </row>
    <row r="16" spans="1:21" ht="27" customHeight="1">
      <c r="A16" s="1"/>
      <c r="B16" s="48" t="s">
        <v>27</v>
      </c>
      <c r="C16" s="55">
        <f>SUMIF(O$5:O$200,9,N$5:N$200)</f>
        <v>0</v>
      </c>
      <c r="D16" s="50">
        <v>9</v>
      </c>
      <c r="E16" s="5" t="s">
        <v>26</v>
      </c>
      <c r="F16" s="15">
        <f>SUMIF(V$5:V$200,9,U$5:U$200)</f>
        <v>1143.8600000000001</v>
      </c>
      <c r="I16" s="33"/>
      <c r="J16" s="56"/>
      <c r="K16" s="56"/>
      <c r="L16" s="33"/>
      <c r="M16" s="33"/>
      <c r="N16" s="33"/>
      <c r="O16" s="33"/>
      <c r="P16" s="42"/>
      <c r="Q16" s="58"/>
      <c r="R16" s="58"/>
      <c r="S16" s="42"/>
      <c r="T16" s="44"/>
      <c r="U16" s="42"/>
    </row>
    <row r="17" spans="1:22" ht="27" customHeight="1">
      <c r="A17" s="1"/>
      <c r="B17" s="48" t="s">
        <v>28</v>
      </c>
      <c r="C17" s="55">
        <f>SUMIF(O$5:O$200,10,N$5:N$200)</f>
        <v>3163.8</v>
      </c>
      <c r="D17" s="51">
        <v>10</v>
      </c>
      <c r="E17" s="8"/>
      <c r="F17" s="16"/>
      <c r="I17" s="33"/>
      <c r="J17" s="56"/>
      <c r="K17" s="56"/>
      <c r="L17" s="33"/>
      <c r="M17" s="33"/>
      <c r="N17" s="33"/>
      <c r="P17" s="42"/>
      <c r="Q17" s="58"/>
      <c r="R17" s="58"/>
      <c r="S17" s="42"/>
      <c r="T17" s="42"/>
      <c r="U17" s="42"/>
      <c r="V17" s="42"/>
    </row>
    <row r="18" spans="1:22" ht="27" customHeight="1">
      <c r="A18" s="1"/>
      <c r="B18" s="4" t="s">
        <v>40</v>
      </c>
      <c r="C18" s="12">
        <f>SUM(C8,C9,C13)</f>
        <v>3163.8</v>
      </c>
      <c r="D18" s="2"/>
      <c r="E18" s="4" t="s">
        <v>41</v>
      </c>
      <c r="F18" s="16">
        <f>SUM(F8:F17)</f>
        <v>2401.11</v>
      </c>
      <c r="I18" s="33"/>
      <c r="J18" s="56"/>
      <c r="K18" s="56"/>
      <c r="L18" s="33"/>
      <c r="M18" s="33"/>
      <c r="N18" s="33"/>
      <c r="P18" s="42"/>
      <c r="Q18" s="58"/>
      <c r="R18" s="58"/>
      <c r="S18" s="42"/>
      <c r="T18" s="42"/>
      <c r="U18" s="42"/>
      <c r="V18" s="42"/>
    </row>
    <row r="19" spans="1:22" ht="27" customHeight="1">
      <c r="A19" s="1"/>
      <c r="B19" s="4" t="s">
        <v>30</v>
      </c>
      <c r="C19" s="12">
        <f>SUM(C18+OCAK!C19)</f>
        <v>3833.8</v>
      </c>
      <c r="D19" s="2"/>
      <c r="E19" s="32" t="s">
        <v>31</v>
      </c>
      <c r="F19" s="17">
        <f>SUM(F18+OCAK!F19)</f>
        <v>2573.36</v>
      </c>
      <c r="I19" s="33"/>
      <c r="J19" s="56"/>
      <c r="K19" s="56"/>
      <c r="L19" s="33"/>
      <c r="M19" s="33"/>
      <c r="N19" s="33"/>
      <c r="P19" s="42"/>
      <c r="Q19" s="58"/>
      <c r="R19" s="58"/>
      <c r="S19" s="42"/>
      <c r="T19" s="42"/>
      <c r="U19" s="42"/>
      <c r="V19" s="42"/>
    </row>
    <row r="20" spans="1:21" ht="27" customHeight="1">
      <c r="A20" s="1"/>
      <c r="B20" s="4" t="s">
        <v>32</v>
      </c>
      <c r="C20" s="11">
        <f>OCAK!C5+C19-F19</f>
        <v>3409.2999999999997</v>
      </c>
      <c r="D20" s="2"/>
      <c r="E20" s="2"/>
      <c r="F20" s="18"/>
      <c r="I20" s="33"/>
      <c r="J20" s="56"/>
      <c r="K20" s="56"/>
      <c r="L20" s="33"/>
      <c r="M20" s="33"/>
      <c r="N20" s="33"/>
      <c r="P20" s="42"/>
      <c r="Q20" s="58"/>
      <c r="R20" s="58"/>
      <c r="S20" s="42"/>
      <c r="T20" s="42"/>
      <c r="U20" s="42"/>
    </row>
    <row r="21" spans="1:21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3"/>
      <c r="M21" s="33"/>
      <c r="N21" s="33"/>
      <c r="P21" s="42"/>
      <c r="Q21" s="58"/>
      <c r="R21" s="58"/>
      <c r="S21" s="42"/>
      <c r="T21" s="42"/>
      <c r="U21" s="42"/>
    </row>
    <row r="22" spans="1:21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3"/>
      <c r="M22" s="33"/>
      <c r="N22" s="33"/>
      <c r="P22" s="42"/>
      <c r="Q22" s="58"/>
      <c r="R22" s="58"/>
      <c r="S22" s="42"/>
      <c r="T22" s="42"/>
      <c r="U22" s="42"/>
    </row>
    <row r="23" spans="1:21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3"/>
      <c r="M23" s="33"/>
      <c r="N23" s="33"/>
      <c r="P23" s="42"/>
      <c r="Q23" s="58"/>
      <c r="R23" s="58"/>
      <c r="S23" s="42"/>
      <c r="T23" s="42"/>
      <c r="U23" s="42"/>
    </row>
    <row r="24" spans="1:21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3"/>
      <c r="M24" s="33"/>
      <c r="N24" s="33"/>
      <c r="P24" s="42"/>
      <c r="Q24" s="58"/>
      <c r="R24" s="58"/>
      <c r="S24" s="42"/>
      <c r="T24" s="42"/>
      <c r="U24" s="42"/>
    </row>
    <row r="25" spans="1:21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3"/>
      <c r="M25" s="33"/>
      <c r="N25" s="33"/>
      <c r="P25" s="42"/>
      <c r="Q25" s="58"/>
      <c r="R25" s="58"/>
      <c r="S25" s="42"/>
      <c r="T25" s="42"/>
      <c r="U25" s="42"/>
    </row>
    <row r="26" spans="9:21" ht="27" customHeight="1">
      <c r="I26" s="33"/>
      <c r="J26" s="56"/>
      <c r="K26" s="56"/>
      <c r="L26" s="33"/>
      <c r="M26" s="33"/>
      <c r="N26" s="33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3"/>
      <c r="M27" s="33"/>
      <c r="N27" s="33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3"/>
      <c r="M28" s="33"/>
      <c r="N28" s="33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3"/>
      <c r="M29" s="33"/>
      <c r="N29" s="33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3"/>
      <c r="M30" s="33"/>
      <c r="N30" s="33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3"/>
      <c r="M31" s="33"/>
      <c r="N31" s="33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3"/>
      <c r="M32" s="33"/>
      <c r="N32" s="33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3"/>
      <c r="M33" s="33"/>
      <c r="N33" s="33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3"/>
      <c r="M34" s="33"/>
      <c r="N34" s="33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3"/>
      <c r="M35" s="33"/>
      <c r="N35" s="33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3"/>
      <c r="M36" s="33"/>
      <c r="N36" s="33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3"/>
      <c r="M37" s="33"/>
      <c r="N37" s="33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3"/>
      <c r="M38" s="33"/>
      <c r="N38" s="33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3"/>
      <c r="M39" s="33"/>
      <c r="N39" s="33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3"/>
      <c r="M40" s="33"/>
      <c r="N40" s="33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3"/>
      <c r="M41" s="33"/>
      <c r="N41" s="33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3"/>
      <c r="M42" s="33"/>
      <c r="N42" s="33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3"/>
      <c r="M43" s="33"/>
      <c r="N43" s="33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3"/>
      <c r="M44" s="33"/>
      <c r="N44" s="33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3"/>
      <c r="M45" s="33"/>
      <c r="N45" s="33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3"/>
      <c r="M46" s="33"/>
      <c r="N46" s="33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3"/>
      <c r="M47" s="33"/>
      <c r="N47" s="33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3"/>
      <c r="M48" s="33"/>
      <c r="N48" s="33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3"/>
      <c r="M49" s="33"/>
      <c r="N49" s="33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3"/>
      <c r="M50" s="33"/>
      <c r="N50" s="33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3"/>
      <c r="M51" s="33"/>
      <c r="N51" s="33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3"/>
      <c r="M52" s="33"/>
      <c r="N52" s="33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3"/>
      <c r="M53" s="33"/>
      <c r="N53" s="33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3"/>
      <c r="M54" s="33"/>
      <c r="N54" s="33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3"/>
      <c r="M55" s="33"/>
      <c r="N55" s="33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3"/>
      <c r="M56" s="33"/>
      <c r="N56" s="33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3"/>
      <c r="M57" s="33"/>
      <c r="N57" s="33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3"/>
      <c r="M58" s="33"/>
      <c r="N58" s="33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3"/>
      <c r="M59" s="33"/>
      <c r="N59" s="33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3"/>
      <c r="M60" s="33"/>
      <c r="N60" s="33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3"/>
      <c r="M61" s="33"/>
      <c r="N61" s="33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3"/>
      <c r="M62" s="33"/>
      <c r="N62" s="33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3"/>
      <c r="M63" s="33"/>
      <c r="N63" s="33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3"/>
      <c r="M64" s="33"/>
      <c r="N64" s="33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3"/>
      <c r="M65" s="33"/>
      <c r="N65" s="33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3"/>
      <c r="M66" s="33"/>
      <c r="N66" s="33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3"/>
      <c r="M67" s="33"/>
      <c r="N67" s="33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3"/>
      <c r="M68" s="33"/>
      <c r="N68" s="33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3"/>
      <c r="M69" s="33"/>
      <c r="N69" s="33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3"/>
      <c r="M70" s="33"/>
      <c r="N70" s="33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3"/>
      <c r="M71" s="33"/>
      <c r="N71" s="33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3"/>
      <c r="M72" s="33"/>
      <c r="N72" s="33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3"/>
      <c r="M73" s="33"/>
      <c r="N73" s="33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3"/>
      <c r="M74" s="33"/>
      <c r="N74" s="33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3"/>
      <c r="M75" s="33"/>
      <c r="N75" s="33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3"/>
      <c r="M76" s="33"/>
      <c r="N76" s="33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3"/>
      <c r="M77" s="33"/>
      <c r="N77" s="33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3"/>
      <c r="M78" s="33"/>
      <c r="N78" s="33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3"/>
      <c r="M79" s="33"/>
      <c r="N79" s="33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3"/>
      <c r="M80" s="33"/>
      <c r="N80" s="33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3"/>
      <c r="M81" s="33"/>
      <c r="N81" s="33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K3:L3"/>
    <mergeCell ref="R3:S3"/>
    <mergeCell ref="A23:F23"/>
    <mergeCell ref="A24:F24"/>
    <mergeCell ref="A25:F25"/>
    <mergeCell ref="A1:F1"/>
    <mergeCell ref="A2:F2"/>
    <mergeCell ref="A21:F21"/>
    <mergeCell ref="E3:F3"/>
    <mergeCell ref="A3:B3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9"/>
  <sheetViews>
    <sheetView zoomScale="73" zoomScaleNormal="73" zoomScalePageLayoutView="0" workbookViewId="0" topLeftCell="M4">
      <selection activeCell="M24" sqref="M24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91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ŞUBAT!C20</f>
        <v>3409.2999999999997</v>
      </c>
      <c r="D5" s="5"/>
      <c r="E5" s="5"/>
      <c r="F5" s="13"/>
      <c r="I5" s="33"/>
      <c r="J5" s="56"/>
      <c r="K5" s="56"/>
      <c r="L5" s="34"/>
      <c r="M5" s="35"/>
      <c r="N5" s="36"/>
      <c r="P5" s="42">
        <v>1</v>
      </c>
      <c r="Q5" s="58">
        <v>41699</v>
      </c>
      <c r="R5" s="58">
        <v>41709</v>
      </c>
      <c r="S5" s="43" t="s">
        <v>101</v>
      </c>
      <c r="T5" s="44" t="s">
        <v>102</v>
      </c>
      <c r="U5" s="45">
        <v>304.44</v>
      </c>
      <c r="V5">
        <v>5</v>
      </c>
    </row>
    <row r="6" spans="1:22" ht="27" customHeight="1">
      <c r="A6" s="1"/>
      <c r="B6" s="2"/>
      <c r="C6" s="10"/>
      <c r="D6" s="5"/>
      <c r="E6" s="6"/>
      <c r="F6" s="13"/>
      <c r="I6" s="33"/>
      <c r="J6" s="56"/>
      <c r="K6" s="56"/>
      <c r="L6" s="34"/>
      <c r="M6" s="35"/>
      <c r="N6" s="36"/>
      <c r="P6" s="42">
        <v>2</v>
      </c>
      <c r="Q6" s="58">
        <v>41718</v>
      </c>
      <c r="R6" s="58">
        <v>41718</v>
      </c>
      <c r="S6" s="43" t="s">
        <v>103</v>
      </c>
      <c r="T6" s="44" t="s">
        <v>104</v>
      </c>
      <c r="U6" s="45">
        <v>1100</v>
      </c>
      <c r="V6">
        <v>8</v>
      </c>
    </row>
    <row r="7" spans="1:22" ht="27" customHeight="1">
      <c r="A7" s="1"/>
      <c r="B7" s="2"/>
      <c r="C7" s="10"/>
      <c r="D7" s="20"/>
      <c r="E7" s="20"/>
      <c r="F7" s="21"/>
      <c r="I7" s="33"/>
      <c r="J7" s="56"/>
      <c r="K7" s="56"/>
      <c r="L7" s="34"/>
      <c r="M7" s="35"/>
      <c r="N7" s="36"/>
      <c r="P7" s="42">
        <v>3</v>
      </c>
      <c r="Q7" s="58">
        <v>41724</v>
      </c>
      <c r="R7" s="58">
        <v>41695</v>
      </c>
      <c r="S7" s="43" t="s">
        <v>105</v>
      </c>
      <c r="T7" s="44" t="s">
        <v>89</v>
      </c>
      <c r="U7" s="45">
        <v>79</v>
      </c>
      <c r="V7">
        <v>8</v>
      </c>
    </row>
    <row r="8" spans="1:21" ht="27" customHeight="1">
      <c r="A8" s="3" t="s">
        <v>8</v>
      </c>
      <c r="B8" s="48" t="s">
        <v>9</v>
      </c>
      <c r="C8" s="55">
        <f>SUMIF(O$5:O$200,1,N$5:N$200)</f>
        <v>0</v>
      </c>
      <c r="D8" s="50">
        <v>1</v>
      </c>
      <c r="E8" s="5" t="s">
        <v>7</v>
      </c>
      <c r="F8" s="15">
        <f>SUMIF(V$5:V$200,1,U$5:U$200)</f>
        <v>0</v>
      </c>
      <c r="I8" s="33"/>
      <c r="J8" s="56"/>
      <c r="K8" s="56"/>
      <c r="L8" s="34"/>
      <c r="M8" s="35"/>
      <c r="N8" s="36"/>
      <c r="P8" s="42"/>
      <c r="Q8" s="58"/>
      <c r="R8" s="58"/>
      <c r="S8" s="43"/>
      <c r="T8" s="44"/>
      <c r="U8" s="45"/>
    </row>
    <row r="9" spans="1:21" ht="27" customHeight="1">
      <c r="A9" s="3" t="s">
        <v>11</v>
      </c>
      <c r="B9" s="48" t="s">
        <v>12</v>
      </c>
      <c r="C9" s="54">
        <f>SUM(C10:C12)</f>
        <v>0</v>
      </c>
      <c r="D9" s="50">
        <v>2</v>
      </c>
      <c r="E9" s="5" t="s">
        <v>10</v>
      </c>
      <c r="F9" s="15">
        <f>SUMIF(V$5:V$200,2,U$5:U$200)</f>
        <v>0</v>
      </c>
      <c r="I9" s="33"/>
      <c r="J9" s="56"/>
      <c r="K9" s="56"/>
      <c r="L9" s="34"/>
      <c r="M9" s="35"/>
      <c r="N9" s="36"/>
      <c r="P9" s="42"/>
      <c r="Q9" s="58"/>
      <c r="R9" s="58"/>
      <c r="S9" s="43"/>
      <c r="T9" s="44"/>
      <c r="U9" s="45"/>
    </row>
    <row r="10" spans="1:21" ht="27" customHeight="1">
      <c r="A10" s="1"/>
      <c r="B10" s="48" t="s">
        <v>14</v>
      </c>
      <c r="C10" s="55">
        <f>SUMIF(O$5:O$200,3,N$6:N$200)</f>
        <v>0</v>
      </c>
      <c r="D10" s="50">
        <v>3</v>
      </c>
      <c r="E10" s="5" t="s">
        <v>13</v>
      </c>
      <c r="F10" s="15">
        <f>SUMIF(V$5:V$200,3,U$5:U$200)</f>
        <v>0</v>
      </c>
      <c r="I10" s="33"/>
      <c r="J10" s="56"/>
      <c r="K10" s="56"/>
      <c r="L10" s="34"/>
      <c r="M10" s="35"/>
      <c r="N10" s="36"/>
      <c r="P10" s="42"/>
      <c r="Q10" s="58"/>
      <c r="R10" s="58"/>
      <c r="S10" s="43"/>
      <c r="T10" s="44"/>
      <c r="U10" s="45"/>
    </row>
    <row r="11" spans="1:21" ht="27" customHeight="1">
      <c r="A11" s="1"/>
      <c r="B11" s="48" t="s">
        <v>16</v>
      </c>
      <c r="C11" s="55">
        <f>SUMIF(O$5:O$200,4,N$6:N$200)</f>
        <v>0</v>
      </c>
      <c r="D11" s="50">
        <v>4</v>
      </c>
      <c r="E11" s="5" t="s">
        <v>15</v>
      </c>
      <c r="F11" s="15">
        <f>SUMIF(V$5:V$200,4,U$5:U$200)</f>
        <v>0</v>
      </c>
      <c r="I11" s="33"/>
      <c r="J11" s="56"/>
      <c r="K11" s="56"/>
      <c r="L11" s="34"/>
      <c r="M11" s="35"/>
      <c r="N11" s="36"/>
      <c r="P11" s="42"/>
      <c r="Q11" s="58"/>
      <c r="R11" s="58"/>
      <c r="S11" s="43"/>
      <c r="T11" s="44"/>
      <c r="U11" s="45"/>
    </row>
    <row r="12" spans="1:22" ht="27" customHeight="1">
      <c r="A12" s="1"/>
      <c r="B12" s="48" t="s">
        <v>18</v>
      </c>
      <c r="C12" s="55">
        <f>SUMIF(O$5:O$200,5,N$6:N$200)</f>
        <v>0</v>
      </c>
      <c r="D12" s="50">
        <v>5</v>
      </c>
      <c r="E12" s="5" t="s">
        <v>17</v>
      </c>
      <c r="F12" s="15">
        <f>SUMIF(V$5:V$200,5,U$5:U$200)</f>
        <v>304.44</v>
      </c>
      <c r="I12" s="33"/>
      <c r="J12" s="56"/>
      <c r="K12" s="56"/>
      <c r="L12" s="34"/>
      <c r="M12" s="35"/>
      <c r="N12" s="36"/>
      <c r="P12" s="42"/>
      <c r="Q12" s="58"/>
      <c r="R12" s="58"/>
      <c r="S12" s="42"/>
      <c r="T12" s="42"/>
      <c r="U12" s="42"/>
      <c r="V12" s="42"/>
    </row>
    <row r="13" spans="1:22" ht="27" customHeight="1">
      <c r="A13" s="3" t="s">
        <v>20</v>
      </c>
      <c r="B13" s="48" t="s">
        <v>21</v>
      </c>
      <c r="C13" s="54">
        <f>SUM(C14:C17)</f>
        <v>0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4"/>
      <c r="M13" s="35"/>
      <c r="N13" s="36"/>
      <c r="P13" s="42"/>
      <c r="Q13" s="58"/>
      <c r="R13" s="58"/>
      <c r="S13" s="42"/>
      <c r="T13" s="42"/>
      <c r="U13" s="42"/>
      <c r="V13" s="42"/>
    </row>
    <row r="14" spans="1:22" ht="27" customHeight="1">
      <c r="A14" s="1"/>
      <c r="B14" s="48" t="s">
        <v>23</v>
      </c>
      <c r="C14" s="55">
        <f>SUMIF(O$5:O$200,7,N$6:N$200)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4"/>
      <c r="M14" s="35"/>
      <c r="N14" s="36"/>
      <c r="P14" s="42"/>
      <c r="Q14" s="58"/>
      <c r="R14" s="58"/>
      <c r="S14" s="42"/>
      <c r="T14" s="42"/>
      <c r="U14" s="42"/>
      <c r="V14" s="42"/>
    </row>
    <row r="15" spans="1:22" ht="27" customHeight="1">
      <c r="A15" s="1"/>
      <c r="B15" s="48" t="s">
        <v>25</v>
      </c>
      <c r="C15" s="55">
        <f>SUMIF(O$5:O$200,8,N$6:N$200)</f>
        <v>0</v>
      </c>
      <c r="D15" s="50">
        <v>8</v>
      </c>
      <c r="E15" s="5" t="s">
        <v>24</v>
      </c>
      <c r="F15" s="15">
        <f>SUMIF(V$5:V$200,8,U$5:U$200)</f>
        <v>1179</v>
      </c>
      <c r="I15" s="33"/>
      <c r="J15" s="56"/>
      <c r="K15" s="56"/>
      <c r="L15" s="34"/>
      <c r="M15" s="35"/>
      <c r="N15" s="36"/>
      <c r="P15" s="42"/>
      <c r="Q15" s="58"/>
      <c r="R15" s="58"/>
      <c r="S15" s="42"/>
      <c r="T15" s="42"/>
      <c r="U15" s="42"/>
      <c r="V15" s="42"/>
    </row>
    <row r="16" spans="1:22" ht="27" customHeight="1">
      <c r="A16" s="1"/>
      <c r="B16" s="48" t="s">
        <v>27</v>
      </c>
      <c r="C16" s="55">
        <f>SUMIF(O$5:O$200,9,N$6:N$200)</f>
        <v>0</v>
      </c>
      <c r="D16" s="50">
        <v>9</v>
      </c>
      <c r="E16" s="5" t="s">
        <v>26</v>
      </c>
      <c r="F16" s="15">
        <f>SUMIF(V$5:V$200,9,U$5:U$200)</f>
        <v>0</v>
      </c>
      <c r="I16" s="33"/>
      <c r="J16" s="56"/>
      <c r="K16" s="56"/>
      <c r="L16" s="34"/>
      <c r="M16" s="35"/>
      <c r="N16" s="36"/>
      <c r="P16" s="42"/>
      <c r="Q16" s="58"/>
      <c r="R16" s="58"/>
      <c r="S16" s="42"/>
      <c r="T16" s="42"/>
      <c r="U16" s="42"/>
      <c r="V16" s="42"/>
    </row>
    <row r="17" spans="1:22" ht="27" customHeight="1">
      <c r="A17" s="1"/>
      <c r="B17" s="48" t="s">
        <v>28</v>
      </c>
      <c r="C17" s="55">
        <f>SUMIF(O$5:O$200,10,N$6:N$200)</f>
        <v>0</v>
      </c>
      <c r="D17" s="51">
        <v>10</v>
      </c>
      <c r="E17" s="8"/>
      <c r="F17" s="16"/>
      <c r="I17" s="33"/>
      <c r="J17" s="56"/>
      <c r="K17" s="56"/>
      <c r="L17" s="34"/>
      <c r="M17" s="35"/>
      <c r="N17" s="36"/>
      <c r="P17" s="42"/>
      <c r="Q17" s="58"/>
      <c r="R17" s="58"/>
      <c r="S17" s="42"/>
      <c r="T17" s="42"/>
      <c r="U17" s="42"/>
      <c r="V17" s="42"/>
    </row>
    <row r="18" spans="1:22" ht="27" customHeight="1">
      <c r="A18" s="1"/>
      <c r="B18" s="4" t="s">
        <v>42</v>
      </c>
      <c r="C18" s="12"/>
      <c r="D18" s="2"/>
      <c r="E18" s="4" t="s">
        <v>43</v>
      </c>
      <c r="F18" s="16">
        <f>SUM(F8:F17)</f>
        <v>1483.44</v>
      </c>
      <c r="I18" s="33"/>
      <c r="J18" s="56"/>
      <c r="K18" s="56"/>
      <c r="L18" s="34"/>
      <c r="M18" s="35"/>
      <c r="N18" s="36"/>
      <c r="P18" s="42"/>
      <c r="Q18" s="58"/>
      <c r="R18" s="58"/>
      <c r="S18" s="42"/>
      <c r="T18" s="42"/>
      <c r="U18" s="42"/>
      <c r="V18" s="42"/>
    </row>
    <row r="19" spans="1:21" ht="27" customHeight="1">
      <c r="A19" s="1"/>
      <c r="B19" s="4" t="s">
        <v>30</v>
      </c>
      <c r="C19" s="12">
        <f>SUM(C18+ŞUBAT!C19)</f>
        <v>3833.8</v>
      </c>
      <c r="D19" s="2"/>
      <c r="E19" s="4" t="s">
        <v>31</v>
      </c>
      <c r="F19" s="17">
        <f>SUM(F18+ŞUBAT!F19)</f>
        <v>4056.8</v>
      </c>
      <c r="I19" s="33"/>
      <c r="J19" s="56"/>
      <c r="K19" s="56"/>
      <c r="L19" s="34"/>
      <c r="M19" s="35"/>
      <c r="N19" s="36"/>
      <c r="P19" s="42"/>
      <c r="Q19" s="58"/>
      <c r="R19" s="58"/>
      <c r="S19" s="42"/>
      <c r="T19" s="42"/>
      <c r="U19" s="42"/>
    </row>
    <row r="20" spans="1:21" ht="27" customHeight="1">
      <c r="A20" s="1"/>
      <c r="B20" s="4" t="s">
        <v>32</v>
      </c>
      <c r="C20" s="11">
        <f>OCAK!C5+C19-F19</f>
        <v>1925.8599999999997</v>
      </c>
      <c r="D20" s="2"/>
      <c r="E20" s="2"/>
      <c r="F20" s="18"/>
      <c r="I20" s="33"/>
      <c r="J20" s="56"/>
      <c r="K20" s="56"/>
      <c r="L20" s="34"/>
      <c r="M20" s="35"/>
      <c r="N20" s="36"/>
      <c r="P20" s="42"/>
      <c r="Q20" s="58"/>
      <c r="R20" s="58"/>
      <c r="S20" s="42"/>
      <c r="T20" s="42"/>
      <c r="U20" s="42"/>
    </row>
    <row r="21" spans="1:21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4"/>
      <c r="M21" s="35"/>
      <c r="N21" s="36"/>
      <c r="P21" s="42"/>
      <c r="Q21" s="58"/>
      <c r="R21" s="58"/>
      <c r="S21" s="42"/>
      <c r="T21" s="42"/>
      <c r="U21" s="42"/>
    </row>
    <row r="22" spans="1:21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4"/>
      <c r="M22" s="35"/>
      <c r="N22" s="36"/>
      <c r="P22" s="42"/>
      <c r="Q22" s="58"/>
      <c r="R22" s="58"/>
      <c r="S22" s="42"/>
      <c r="T22" s="42"/>
      <c r="U22" s="42"/>
    </row>
    <row r="23" spans="1:21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4"/>
      <c r="M23" s="35"/>
      <c r="N23" s="36"/>
      <c r="P23" s="42"/>
      <c r="Q23" s="58"/>
      <c r="R23" s="58"/>
      <c r="S23" s="42"/>
      <c r="T23" s="42"/>
      <c r="U23" s="42"/>
    </row>
    <row r="24" spans="1:21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4"/>
      <c r="M24" s="35"/>
      <c r="N24" s="36"/>
      <c r="P24" s="42"/>
      <c r="Q24" s="58"/>
      <c r="R24" s="58"/>
      <c r="S24" s="42"/>
      <c r="T24" s="42"/>
      <c r="U24" s="42"/>
    </row>
    <row r="25" spans="1:21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4"/>
      <c r="M25" s="35"/>
      <c r="N25" s="36"/>
      <c r="P25" s="42"/>
      <c r="Q25" s="58"/>
      <c r="R25" s="58"/>
      <c r="S25" s="42"/>
      <c r="T25" s="42"/>
      <c r="U25" s="42"/>
    </row>
    <row r="26" spans="9:21" ht="27" customHeight="1">
      <c r="I26" s="33"/>
      <c r="J26" s="56"/>
      <c r="K26" s="56"/>
      <c r="L26" s="34"/>
      <c r="M26" s="35"/>
      <c r="N26" s="36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4"/>
      <c r="M27" s="35"/>
      <c r="N27" s="36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4"/>
      <c r="M28" s="35"/>
      <c r="N28" s="36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4"/>
      <c r="M29" s="35"/>
      <c r="N29" s="36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4"/>
      <c r="M30" s="35"/>
      <c r="N30" s="36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4"/>
      <c r="M31" s="35"/>
      <c r="N31" s="36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4"/>
      <c r="M32" s="35"/>
      <c r="N32" s="36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4"/>
      <c r="M33" s="35"/>
      <c r="N33" s="36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4"/>
      <c r="M34" s="35"/>
      <c r="N34" s="36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4"/>
      <c r="M35" s="35"/>
      <c r="N35" s="36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4"/>
      <c r="M36" s="35"/>
      <c r="N36" s="36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4"/>
      <c r="M37" s="35"/>
      <c r="N37" s="36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4"/>
      <c r="M38" s="35"/>
      <c r="N38" s="36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4"/>
      <c r="M39" s="35"/>
      <c r="N39" s="36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4"/>
      <c r="M40" s="35"/>
      <c r="N40" s="36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4"/>
      <c r="M41" s="35"/>
      <c r="N41" s="36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4"/>
      <c r="M42" s="35"/>
      <c r="N42" s="36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4"/>
      <c r="M43" s="35"/>
      <c r="N43" s="36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4"/>
      <c r="M44" s="35"/>
      <c r="N44" s="36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4"/>
      <c r="M45" s="35"/>
      <c r="N45" s="36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4"/>
      <c r="M46" s="35"/>
      <c r="N46" s="36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4"/>
      <c r="M47" s="35"/>
      <c r="N47" s="36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4"/>
      <c r="M48" s="35"/>
      <c r="N48" s="36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4"/>
      <c r="M49" s="35"/>
      <c r="N49" s="36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4"/>
      <c r="M50" s="35"/>
      <c r="N50" s="36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4"/>
      <c r="M51" s="35"/>
      <c r="N51" s="36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4"/>
      <c r="M52" s="35"/>
      <c r="N52" s="36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4"/>
      <c r="M53" s="35"/>
      <c r="N53" s="36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4"/>
      <c r="M54" s="35"/>
      <c r="N54" s="36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4"/>
      <c r="M55" s="35"/>
      <c r="N55" s="36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4"/>
      <c r="M56" s="35"/>
      <c r="N56" s="36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4"/>
      <c r="M57" s="35"/>
      <c r="N57" s="36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4"/>
      <c r="M58" s="35"/>
      <c r="N58" s="36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4"/>
      <c r="M59" s="35"/>
      <c r="N59" s="36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4"/>
      <c r="M60" s="35"/>
      <c r="N60" s="36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4"/>
      <c r="M61" s="35"/>
      <c r="N61" s="36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4"/>
      <c r="M62" s="35"/>
      <c r="N62" s="36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4"/>
      <c r="M63" s="35"/>
      <c r="N63" s="36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4"/>
      <c r="M64" s="35"/>
      <c r="N64" s="36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4"/>
      <c r="M65" s="35"/>
      <c r="N65" s="36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4"/>
      <c r="M66" s="35"/>
      <c r="N66" s="36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4"/>
      <c r="M67" s="35"/>
      <c r="N67" s="36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4"/>
      <c r="M68" s="35"/>
      <c r="N68" s="36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4"/>
      <c r="M69" s="35"/>
      <c r="N69" s="36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4"/>
      <c r="M70" s="35"/>
      <c r="N70" s="36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4"/>
      <c r="M71" s="35"/>
      <c r="N71" s="36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4"/>
      <c r="M72" s="35"/>
      <c r="N72" s="36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4"/>
      <c r="M73" s="35"/>
      <c r="N73" s="36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4"/>
      <c r="M74" s="35"/>
      <c r="N74" s="36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4"/>
      <c r="M75" s="35"/>
      <c r="N75" s="36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4"/>
      <c r="M76" s="35"/>
      <c r="N76" s="36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3"/>
      <c r="M77" s="33"/>
      <c r="N77" s="33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3"/>
      <c r="M78" s="33"/>
      <c r="N78" s="33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3"/>
      <c r="M79" s="33"/>
      <c r="N79" s="33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3"/>
      <c r="M80" s="33"/>
      <c r="N80" s="33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3"/>
      <c r="M81" s="33"/>
      <c r="N81" s="33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K3:L3"/>
    <mergeCell ref="R3:S3"/>
    <mergeCell ref="A23:F23"/>
    <mergeCell ref="A24:F24"/>
    <mergeCell ref="A25:F25"/>
    <mergeCell ref="A1:F1"/>
    <mergeCell ref="A2:F2"/>
    <mergeCell ref="A21:F21"/>
    <mergeCell ref="E3:F3"/>
    <mergeCell ref="A3:B3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9"/>
  <sheetViews>
    <sheetView zoomScale="76" zoomScaleNormal="76" zoomScalePageLayoutView="0" workbookViewId="0" topLeftCell="A1">
      <selection activeCell="I17" sqref="I17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92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MART!C20</f>
        <v>1925.8599999999997</v>
      </c>
      <c r="D5" s="5"/>
      <c r="E5" s="5"/>
      <c r="F5" s="13"/>
      <c r="I5" s="33">
        <v>1</v>
      </c>
      <c r="J5" s="56">
        <v>41744</v>
      </c>
      <c r="K5" s="56">
        <v>41744</v>
      </c>
      <c r="L5" s="34">
        <v>11551</v>
      </c>
      <c r="M5" s="35" t="s">
        <v>108</v>
      </c>
      <c r="N5" s="36">
        <v>60</v>
      </c>
      <c r="O5">
        <v>8</v>
      </c>
      <c r="P5" s="42">
        <v>1</v>
      </c>
      <c r="Q5" s="58">
        <v>41744</v>
      </c>
      <c r="R5" s="58">
        <v>41741</v>
      </c>
      <c r="S5" s="43" t="s">
        <v>106</v>
      </c>
      <c r="T5" s="42" t="s">
        <v>107</v>
      </c>
      <c r="U5" s="45">
        <v>245.44</v>
      </c>
      <c r="V5">
        <v>3</v>
      </c>
    </row>
    <row r="6" spans="1:22" ht="27" customHeight="1">
      <c r="A6" s="1"/>
      <c r="B6" s="2"/>
      <c r="C6" s="10"/>
      <c r="D6" s="5"/>
      <c r="E6" s="6"/>
      <c r="F6" s="13"/>
      <c r="I6" s="33">
        <v>2</v>
      </c>
      <c r="J6" s="56">
        <v>41744</v>
      </c>
      <c r="K6" s="56">
        <v>41744</v>
      </c>
      <c r="L6" s="34">
        <v>1552</v>
      </c>
      <c r="M6" s="35" t="s">
        <v>109</v>
      </c>
      <c r="N6" s="36">
        <v>172.5</v>
      </c>
      <c r="O6">
        <v>8</v>
      </c>
      <c r="P6" s="42">
        <v>2</v>
      </c>
      <c r="Q6" s="58">
        <v>41750</v>
      </c>
      <c r="R6" s="58">
        <v>41743</v>
      </c>
      <c r="S6" s="43" t="s">
        <v>110</v>
      </c>
      <c r="T6" s="42" t="s">
        <v>107</v>
      </c>
      <c r="U6" s="45">
        <v>250.16</v>
      </c>
      <c r="V6">
        <v>3</v>
      </c>
    </row>
    <row r="7" spans="1:22" ht="27" customHeight="1">
      <c r="A7" s="1"/>
      <c r="B7" s="2"/>
      <c r="C7" s="10"/>
      <c r="D7" s="20"/>
      <c r="E7" s="20"/>
      <c r="F7" s="21"/>
      <c r="I7" s="33"/>
      <c r="J7" s="56"/>
      <c r="K7" s="56"/>
      <c r="L7" s="34"/>
      <c r="M7" s="35"/>
      <c r="N7" s="36"/>
      <c r="P7" s="42">
        <v>3</v>
      </c>
      <c r="Q7" s="58">
        <v>41750</v>
      </c>
      <c r="R7" s="58">
        <v>41730</v>
      </c>
      <c r="S7" s="43"/>
      <c r="T7" s="44" t="s">
        <v>111</v>
      </c>
      <c r="U7" s="45">
        <v>22.25</v>
      </c>
      <c r="V7">
        <v>2</v>
      </c>
    </row>
    <row r="8" spans="1:21" ht="27" customHeight="1">
      <c r="A8" s="3" t="s">
        <v>8</v>
      </c>
      <c r="B8" s="48" t="s">
        <v>9</v>
      </c>
      <c r="C8" s="55">
        <f>SUMIF(O$5:O$200,1,N$5:N$200)</f>
        <v>0</v>
      </c>
      <c r="D8" s="50">
        <v>1</v>
      </c>
      <c r="E8" s="5" t="s">
        <v>7</v>
      </c>
      <c r="F8" s="15">
        <f>SUMIF(V$5:V$200,1,U$5:U$200)</f>
        <v>0</v>
      </c>
      <c r="I8" s="33"/>
      <c r="J8" s="56"/>
      <c r="K8" s="56"/>
      <c r="L8" s="34"/>
      <c r="M8" s="35"/>
      <c r="N8" s="36"/>
      <c r="P8" s="42"/>
      <c r="Q8" s="58"/>
      <c r="R8" s="58"/>
      <c r="S8" s="43"/>
      <c r="T8" s="44"/>
      <c r="U8" s="45"/>
    </row>
    <row r="9" spans="1:21" ht="27" customHeight="1">
      <c r="A9" s="3" t="s">
        <v>11</v>
      </c>
      <c r="B9" s="48" t="s">
        <v>12</v>
      </c>
      <c r="C9" s="54">
        <f>SUM(C10:C12)</f>
        <v>0</v>
      </c>
      <c r="D9" s="50">
        <v>2</v>
      </c>
      <c r="E9" s="5" t="s">
        <v>10</v>
      </c>
      <c r="F9" s="15">
        <f>SUMIF(V$5:V$200,2,U$5:U$200)</f>
        <v>22.25</v>
      </c>
      <c r="I9" s="33"/>
      <c r="J9" s="56"/>
      <c r="K9" s="56"/>
      <c r="L9" s="34"/>
      <c r="M9" s="35"/>
      <c r="N9" s="36"/>
      <c r="P9" s="42"/>
      <c r="Q9" s="58"/>
      <c r="R9" s="58"/>
      <c r="S9" s="43"/>
      <c r="T9" s="44"/>
      <c r="U9" s="45"/>
    </row>
    <row r="10" spans="1:21" ht="27" customHeight="1">
      <c r="A10" s="1"/>
      <c r="B10" s="48" t="s">
        <v>14</v>
      </c>
      <c r="C10" s="55">
        <f>SUMIF(O$5:O$200,3,N$5:N$200)</f>
        <v>0</v>
      </c>
      <c r="D10" s="50">
        <v>3</v>
      </c>
      <c r="E10" s="5" t="s">
        <v>13</v>
      </c>
      <c r="F10" s="15">
        <f>SUMIF(V$5:V$200,3,U$5:U$200)</f>
        <v>495.6</v>
      </c>
      <c r="I10" s="33"/>
      <c r="J10" s="56"/>
      <c r="K10" s="56"/>
      <c r="L10" s="34"/>
      <c r="M10" s="35"/>
      <c r="N10" s="36"/>
      <c r="P10" s="42"/>
      <c r="Q10" s="58"/>
      <c r="R10" s="58"/>
      <c r="S10" s="43"/>
      <c r="T10" s="44"/>
      <c r="U10" s="45"/>
    </row>
    <row r="11" spans="1:21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0</v>
      </c>
      <c r="I11" s="33"/>
      <c r="J11" s="56"/>
      <c r="K11" s="56"/>
      <c r="L11" s="34"/>
      <c r="M11" s="35"/>
      <c r="N11" s="36"/>
      <c r="P11" s="42"/>
      <c r="Q11" s="58"/>
      <c r="R11" s="58"/>
      <c r="S11" s="43"/>
      <c r="T11" s="44"/>
      <c r="U11" s="45"/>
    </row>
    <row r="12" spans="1:21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0</v>
      </c>
      <c r="I12" s="33"/>
      <c r="J12" s="56"/>
      <c r="K12" s="56"/>
      <c r="L12" s="34"/>
      <c r="M12" s="35"/>
      <c r="N12" s="36"/>
      <c r="P12" s="42"/>
      <c r="Q12" s="58"/>
      <c r="R12" s="58"/>
      <c r="S12" s="43"/>
      <c r="T12" s="44"/>
      <c r="U12" s="45"/>
    </row>
    <row r="13" spans="1:22" ht="27" customHeight="1">
      <c r="A13" s="3" t="s">
        <v>20</v>
      </c>
      <c r="B13" s="48" t="s">
        <v>21</v>
      </c>
      <c r="C13" s="54">
        <f>SUM(C14:C17)</f>
        <v>232.5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4"/>
      <c r="M13" s="35"/>
      <c r="N13" s="36"/>
      <c r="P13" s="42"/>
      <c r="Q13" s="58"/>
      <c r="R13" s="58"/>
      <c r="S13" s="42"/>
      <c r="T13" s="42"/>
      <c r="U13" s="42"/>
      <c r="V13" s="42"/>
    </row>
    <row r="14" spans="1:22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4"/>
      <c r="M14" s="35"/>
      <c r="N14" s="36"/>
      <c r="P14" s="42"/>
      <c r="Q14" s="58"/>
      <c r="R14" s="58"/>
      <c r="S14" s="42"/>
      <c r="T14" s="42"/>
      <c r="U14" s="42"/>
      <c r="V14" s="42"/>
    </row>
    <row r="15" spans="1:21" ht="27" customHeight="1">
      <c r="A15" s="1"/>
      <c r="B15" s="48" t="s">
        <v>25</v>
      </c>
      <c r="C15" s="55">
        <f>SUMIF(O$5:O$200,8,N$5:N$200)</f>
        <v>232.5</v>
      </c>
      <c r="D15" s="50">
        <v>8</v>
      </c>
      <c r="E15" s="5" t="s">
        <v>24</v>
      </c>
      <c r="F15" s="15">
        <f>SUMIF(V$5:V$200,8,U$5:U$200)</f>
        <v>0</v>
      </c>
      <c r="I15" s="33"/>
      <c r="J15" s="56"/>
      <c r="K15" s="56"/>
      <c r="L15" s="34"/>
      <c r="M15" s="35"/>
      <c r="N15" s="36"/>
      <c r="P15" s="42"/>
      <c r="Q15" s="58"/>
      <c r="R15" s="58"/>
      <c r="S15" s="59"/>
      <c r="T15" s="44"/>
      <c r="U15" s="42"/>
    </row>
    <row r="16" spans="1:22" ht="27" customHeight="1">
      <c r="A16" s="1"/>
      <c r="B16" s="48" t="s">
        <v>27</v>
      </c>
      <c r="C16" s="55">
        <f>SUMIF(O$5:O$200,9,N$5:N$200)</f>
        <v>0</v>
      </c>
      <c r="D16" s="50">
        <v>9</v>
      </c>
      <c r="E16" s="5" t="s">
        <v>26</v>
      </c>
      <c r="F16" s="15">
        <f>SUMIF(V$5:V$200,9,U$5:U$200)</f>
        <v>0</v>
      </c>
      <c r="I16" s="33"/>
      <c r="J16" s="56"/>
      <c r="K16" s="56"/>
      <c r="L16" s="34"/>
      <c r="M16" s="35"/>
      <c r="N16" s="36"/>
      <c r="P16" s="42"/>
      <c r="Q16" s="58"/>
      <c r="R16" s="58"/>
      <c r="S16" s="42"/>
      <c r="T16" s="42"/>
      <c r="U16" s="42"/>
      <c r="V16" s="42"/>
    </row>
    <row r="17" spans="1:21" ht="27" customHeight="1">
      <c r="A17" s="1"/>
      <c r="B17" s="48" t="s">
        <v>28</v>
      </c>
      <c r="C17" s="55">
        <f>SUMIF(O$5:O$200,10,N$5:N$200)</f>
        <v>0</v>
      </c>
      <c r="D17" s="51">
        <v>10</v>
      </c>
      <c r="E17" s="8"/>
      <c r="F17" s="16"/>
      <c r="I17" s="33"/>
      <c r="J17" s="56"/>
      <c r="K17" s="56"/>
      <c r="L17" s="34"/>
      <c r="M17" s="35"/>
      <c r="N17" s="36"/>
      <c r="P17" s="42"/>
      <c r="Q17" s="58"/>
      <c r="R17" s="58"/>
      <c r="S17" s="42"/>
      <c r="T17" s="42"/>
      <c r="U17" s="42"/>
    </row>
    <row r="18" spans="1:21" ht="27" customHeight="1">
      <c r="A18" s="1"/>
      <c r="B18" s="4" t="s">
        <v>45</v>
      </c>
      <c r="C18" s="12">
        <f>SUM(C8,C9,C13)</f>
        <v>232.5</v>
      </c>
      <c r="D18" s="2"/>
      <c r="E18" s="4" t="s">
        <v>44</v>
      </c>
      <c r="F18" s="16">
        <f>SUM(F8:F17)</f>
        <v>517.85</v>
      </c>
      <c r="I18" s="33"/>
      <c r="J18" s="56"/>
      <c r="K18" s="56"/>
      <c r="L18" s="34"/>
      <c r="M18" s="35"/>
      <c r="N18" s="36"/>
      <c r="P18" s="42"/>
      <c r="Q18" s="58"/>
      <c r="R18" s="58"/>
      <c r="S18" s="42"/>
      <c r="T18" s="42"/>
      <c r="U18" s="42"/>
    </row>
    <row r="19" spans="1:21" ht="27" customHeight="1">
      <c r="A19" s="1"/>
      <c r="B19" s="4" t="s">
        <v>30</v>
      </c>
      <c r="C19" s="12">
        <f>SUM(C18+MART!C19)</f>
        <v>4066.3</v>
      </c>
      <c r="D19" s="2"/>
      <c r="E19" s="4" t="s">
        <v>31</v>
      </c>
      <c r="F19" s="17">
        <f>SUM(F18+MART!F19)</f>
        <v>4574.650000000001</v>
      </c>
      <c r="I19" s="33"/>
      <c r="J19" s="56"/>
      <c r="K19" s="56"/>
      <c r="L19" s="34"/>
      <c r="M19" s="35"/>
      <c r="N19" s="36"/>
      <c r="P19" s="42"/>
      <c r="Q19" s="58"/>
      <c r="R19" s="58"/>
      <c r="S19" s="42"/>
      <c r="T19" s="42"/>
      <c r="U19" s="42"/>
    </row>
    <row r="20" spans="1:21" ht="27" customHeight="1">
      <c r="A20" s="1"/>
      <c r="B20" s="4" t="s">
        <v>32</v>
      </c>
      <c r="C20" s="11">
        <f>OCAK!C5+C19-F19</f>
        <v>1640.5099999999993</v>
      </c>
      <c r="D20" s="2"/>
      <c r="E20" s="2"/>
      <c r="F20" s="18"/>
      <c r="I20" s="33"/>
      <c r="J20" s="56"/>
      <c r="K20" s="56"/>
      <c r="L20" s="34"/>
      <c r="M20" s="35"/>
      <c r="N20" s="36"/>
      <c r="P20" s="42"/>
      <c r="Q20" s="58"/>
      <c r="R20" s="58"/>
      <c r="S20" s="42"/>
      <c r="T20" s="42"/>
      <c r="U20" s="42"/>
    </row>
    <row r="21" spans="1:21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4"/>
      <c r="M21" s="35"/>
      <c r="N21" s="36"/>
      <c r="P21" s="42"/>
      <c r="Q21" s="58"/>
      <c r="R21" s="58"/>
      <c r="S21" s="42"/>
      <c r="T21" s="42"/>
      <c r="U21" s="42"/>
    </row>
    <row r="22" spans="1:21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4"/>
      <c r="M22" s="35"/>
      <c r="N22" s="36"/>
      <c r="P22" s="42"/>
      <c r="Q22" s="58"/>
      <c r="R22" s="58"/>
      <c r="S22" s="42"/>
      <c r="T22" s="42"/>
      <c r="U22" s="42"/>
    </row>
    <row r="23" spans="1:21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4"/>
      <c r="M23" s="35"/>
      <c r="N23" s="36"/>
      <c r="P23" s="42"/>
      <c r="Q23" s="58"/>
      <c r="R23" s="58"/>
      <c r="S23" s="42"/>
      <c r="T23" s="42"/>
      <c r="U23" s="42"/>
    </row>
    <row r="24" spans="1:21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4"/>
      <c r="M24" s="35"/>
      <c r="N24" s="36"/>
      <c r="P24" s="42"/>
      <c r="Q24" s="58"/>
      <c r="R24" s="58"/>
      <c r="S24" s="42"/>
      <c r="T24" s="42"/>
      <c r="U24" s="42"/>
    </row>
    <row r="25" spans="1:21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4"/>
      <c r="M25" s="35"/>
      <c r="N25" s="36"/>
      <c r="P25" s="42"/>
      <c r="Q25" s="58"/>
      <c r="R25" s="58"/>
      <c r="S25" s="42"/>
      <c r="T25" s="42"/>
      <c r="U25" s="42"/>
    </row>
    <row r="26" spans="9:21" ht="27" customHeight="1">
      <c r="I26" s="33"/>
      <c r="J26" s="56"/>
      <c r="K26" s="56"/>
      <c r="L26" s="34"/>
      <c r="M26" s="35"/>
      <c r="N26" s="36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4"/>
      <c r="M27" s="35"/>
      <c r="N27" s="36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4"/>
      <c r="M28" s="35"/>
      <c r="N28" s="36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4"/>
      <c r="M29" s="35"/>
      <c r="N29" s="36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4"/>
      <c r="M30" s="35"/>
      <c r="N30" s="36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4"/>
      <c r="M31" s="35"/>
      <c r="N31" s="36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4"/>
      <c r="M32" s="35"/>
      <c r="N32" s="36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4"/>
      <c r="M33" s="35"/>
      <c r="N33" s="36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4"/>
      <c r="M34" s="35"/>
      <c r="N34" s="36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4"/>
      <c r="M35" s="35"/>
      <c r="N35" s="36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4"/>
      <c r="M36" s="35"/>
      <c r="N36" s="36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4"/>
      <c r="M37" s="35"/>
      <c r="N37" s="36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4"/>
      <c r="M38" s="35"/>
      <c r="N38" s="36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4"/>
      <c r="M39" s="35"/>
      <c r="N39" s="36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4"/>
      <c r="M40" s="35"/>
      <c r="N40" s="36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4"/>
      <c r="M41" s="35"/>
      <c r="N41" s="36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4"/>
      <c r="M42" s="35"/>
      <c r="N42" s="36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4"/>
      <c r="M43" s="35"/>
      <c r="N43" s="36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4"/>
      <c r="M44" s="35"/>
      <c r="N44" s="36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4"/>
      <c r="M45" s="35"/>
      <c r="N45" s="36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4"/>
      <c r="M46" s="35"/>
      <c r="N46" s="36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4"/>
      <c r="M47" s="35"/>
      <c r="N47" s="36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4"/>
      <c r="M48" s="35"/>
      <c r="N48" s="36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4"/>
      <c r="M49" s="35"/>
      <c r="N49" s="36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4"/>
      <c r="M50" s="35"/>
      <c r="N50" s="36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4"/>
      <c r="M51" s="35"/>
      <c r="N51" s="36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4"/>
      <c r="M52" s="35"/>
      <c r="N52" s="36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4"/>
      <c r="M53" s="35"/>
      <c r="N53" s="36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4"/>
      <c r="M54" s="35"/>
      <c r="N54" s="36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4"/>
      <c r="M55" s="35"/>
      <c r="N55" s="36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4"/>
      <c r="M56" s="35"/>
      <c r="N56" s="36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4"/>
      <c r="M57" s="35"/>
      <c r="N57" s="36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4"/>
      <c r="M58" s="35"/>
      <c r="N58" s="36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4"/>
      <c r="M59" s="35"/>
      <c r="N59" s="36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4"/>
      <c r="M60" s="35"/>
      <c r="N60" s="36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4"/>
      <c r="M61" s="35"/>
      <c r="N61" s="36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4"/>
      <c r="M62" s="35"/>
      <c r="N62" s="36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4"/>
      <c r="M63" s="35"/>
      <c r="N63" s="36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4"/>
      <c r="M64" s="35"/>
      <c r="N64" s="36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4"/>
      <c r="M65" s="35"/>
      <c r="N65" s="36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4"/>
      <c r="M66" s="35"/>
      <c r="N66" s="36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4"/>
      <c r="M67" s="35"/>
      <c r="N67" s="36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4"/>
      <c r="M68" s="35"/>
      <c r="N68" s="36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4"/>
      <c r="M69" s="35"/>
      <c r="N69" s="36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4"/>
      <c r="M70" s="35"/>
      <c r="N70" s="36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4"/>
      <c r="M71" s="35"/>
      <c r="N71" s="36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4"/>
      <c r="M72" s="35"/>
      <c r="N72" s="36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4"/>
      <c r="M73" s="35"/>
      <c r="N73" s="36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4"/>
      <c r="M74" s="35"/>
      <c r="N74" s="36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4"/>
      <c r="M75" s="35"/>
      <c r="N75" s="36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4"/>
      <c r="M76" s="35"/>
      <c r="N76" s="36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4"/>
      <c r="M77" s="35"/>
      <c r="N77" s="36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4"/>
      <c r="M78" s="35"/>
      <c r="N78" s="36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4"/>
      <c r="M79" s="35"/>
      <c r="N79" s="36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4"/>
      <c r="M80" s="35"/>
      <c r="N80" s="36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4"/>
      <c r="M81" s="35"/>
      <c r="N81" s="36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4"/>
      <c r="M82" s="35"/>
      <c r="N82" s="36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K3:L3"/>
    <mergeCell ref="R3:S3"/>
    <mergeCell ref="A23:F23"/>
    <mergeCell ref="A24:F24"/>
    <mergeCell ref="A25:F25"/>
    <mergeCell ref="A1:F1"/>
    <mergeCell ref="A2:F2"/>
    <mergeCell ref="A21:F21"/>
    <mergeCell ref="E3:F3"/>
    <mergeCell ref="A3:B3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9"/>
  <sheetViews>
    <sheetView zoomScale="83" zoomScaleNormal="83" zoomScalePageLayoutView="0" workbookViewId="0" topLeftCell="N7">
      <selection activeCell="T15" sqref="T15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93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NİSAN!C20</f>
        <v>1640.5099999999993</v>
      </c>
      <c r="D5" s="5"/>
      <c r="E5" s="5"/>
      <c r="F5" s="13"/>
      <c r="I5" s="33">
        <v>1</v>
      </c>
      <c r="J5" s="56">
        <v>41766</v>
      </c>
      <c r="K5" s="56">
        <v>41766</v>
      </c>
      <c r="L5" s="34">
        <v>11553</v>
      </c>
      <c r="M5" s="35" t="s">
        <v>112</v>
      </c>
      <c r="N5" s="36">
        <v>20</v>
      </c>
      <c r="O5">
        <v>9</v>
      </c>
      <c r="P5" s="42">
        <v>1</v>
      </c>
      <c r="Q5" s="58">
        <v>41767</v>
      </c>
      <c r="R5" s="58">
        <v>41767</v>
      </c>
      <c r="S5" s="43" t="s">
        <v>113</v>
      </c>
      <c r="T5" s="44" t="s">
        <v>114</v>
      </c>
      <c r="U5" s="45">
        <v>30.68</v>
      </c>
      <c r="V5">
        <v>8</v>
      </c>
    </row>
    <row r="6" spans="1:22" ht="27" customHeight="1">
      <c r="A6" s="1"/>
      <c r="B6" s="2"/>
      <c r="C6" s="10"/>
      <c r="D6" s="5"/>
      <c r="E6" s="6"/>
      <c r="F6" s="13"/>
      <c r="I6" s="33">
        <v>2</v>
      </c>
      <c r="J6" s="56">
        <v>41773</v>
      </c>
      <c r="K6" s="56">
        <v>41773</v>
      </c>
      <c r="L6" s="34">
        <v>11554</v>
      </c>
      <c r="M6" s="35" t="s">
        <v>115</v>
      </c>
      <c r="N6" s="36">
        <v>50</v>
      </c>
      <c r="O6">
        <v>9</v>
      </c>
      <c r="P6" s="42">
        <v>2</v>
      </c>
      <c r="Q6" s="58">
        <v>41773</v>
      </c>
      <c r="R6" s="58">
        <v>41736</v>
      </c>
      <c r="S6" s="43" t="s">
        <v>117</v>
      </c>
      <c r="T6" s="44" t="s">
        <v>118</v>
      </c>
      <c r="U6" s="45">
        <v>120.01</v>
      </c>
      <c r="V6">
        <v>1</v>
      </c>
    </row>
    <row r="7" spans="1:22" ht="27" customHeight="1">
      <c r="A7" s="1"/>
      <c r="B7" s="2"/>
      <c r="C7" s="10"/>
      <c r="D7" s="20"/>
      <c r="E7" s="20"/>
      <c r="F7" s="21"/>
      <c r="I7" s="33">
        <v>3</v>
      </c>
      <c r="J7" s="56">
        <v>41773</v>
      </c>
      <c r="K7" s="56">
        <v>41773</v>
      </c>
      <c r="L7" s="34">
        <v>11555</v>
      </c>
      <c r="M7" s="35" t="s">
        <v>116</v>
      </c>
      <c r="N7" s="36">
        <v>30</v>
      </c>
      <c r="O7">
        <v>9</v>
      </c>
      <c r="P7" s="42">
        <v>3</v>
      </c>
      <c r="Q7" s="58">
        <v>41775</v>
      </c>
      <c r="R7" s="58">
        <v>41774</v>
      </c>
      <c r="S7" s="43" t="s">
        <v>119</v>
      </c>
      <c r="T7" s="44" t="s">
        <v>120</v>
      </c>
      <c r="U7" s="45">
        <v>125</v>
      </c>
      <c r="V7">
        <v>3</v>
      </c>
    </row>
    <row r="8" spans="1:22" ht="27" customHeight="1">
      <c r="A8" s="3" t="s">
        <v>8</v>
      </c>
      <c r="B8" s="48" t="s">
        <v>9</v>
      </c>
      <c r="C8" s="55">
        <f>SUMIF(O$5:O$200,1,N$5:N$200)</f>
        <v>0</v>
      </c>
      <c r="D8" s="50">
        <v>1</v>
      </c>
      <c r="E8" s="5" t="s">
        <v>7</v>
      </c>
      <c r="F8" s="15">
        <f>SUMIF(V$5:V$200,1,U$5:U$200)</f>
        <v>266.33</v>
      </c>
      <c r="I8" s="33">
        <v>4</v>
      </c>
      <c r="J8" s="56">
        <v>41774</v>
      </c>
      <c r="K8" s="56">
        <v>41774</v>
      </c>
      <c r="L8" s="34">
        <v>11556</v>
      </c>
      <c r="M8" s="35" t="s">
        <v>122</v>
      </c>
      <c r="N8" s="36">
        <v>40</v>
      </c>
      <c r="O8">
        <v>9</v>
      </c>
      <c r="P8" s="42">
        <v>4</v>
      </c>
      <c r="Q8" s="58">
        <v>41779</v>
      </c>
      <c r="R8" s="58">
        <v>41779</v>
      </c>
      <c r="S8" s="43"/>
      <c r="T8" s="44" t="s">
        <v>121</v>
      </c>
      <c r="U8" s="45">
        <v>44.75</v>
      </c>
      <c r="V8">
        <v>2</v>
      </c>
    </row>
    <row r="9" spans="1:22" ht="27" customHeight="1">
      <c r="A9" s="3" t="s">
        <v>11</v>
      </c>
      <c r="B9" s="48" t="s">
        <v>12</v>
      </c>
      <c r="C9" s="54">
        <f>SUM(C10:C12)</f>
        <v>0</v>
      </c>
      <c r="D9" s="50">
        <v>2</v>
      </c>
      <c r="E9" s="5" t="s">
        <v>10</v>
      </c>
      <c r="F9" s="15">
        <f>SUMIF(V$5:V$200,2,U$5:U$200)</f>
        <v>44.75</v>
      </c>
      <c r="I9" s="33">
        <v>5</v>
      </c>
      <c r="J9" s="56">
        <v>41785</v>
      </c>
      <c r="K9" s="56">
        <v>41785</v>
      </c>
      <c r="L9" s="34">
        <v>11557</v>
      </c>
      <c r="M9" s="35" t="s">
        <v>123</v>
      </c>
      <c r="N9" s="36">
        <v>40</v>
      </c>
      <c r="O9">
        <v>9</v>
      </c>
      <c r="P9" s="42">
        <v>5</v>
      </c>
      <c r="Q9" s="58">
        <v>41785</v>
      </c>
      <c r="R9" s="58">
        <v>41785</v>
      </c>
      <c r="S9" s="43" t="s">
        <v>125</v>
      </c>
      <c r="T9" s="44" t="s">
        <v>126</v>
      </c>
      <c r="U9" s="45">
        <v>66.08</v>
      </c>
      <c r="V9">
        <v>1</v>
      </c>
    </row>
    <row r="10" spans="1:22" ht="27" customHeight="1">
      <c r="A10" s="1"/>
      <c r="B10" s="48" t="s">
        <v>14</v>
      </c>
      <c r="C10" s="55">
        <f>SUMIF(O$5:O$200,3,N$5:N$200)</f>
        <v>0</v>
      </c>
      <c r="D10" s="50">
        <v>3</v>
      </c>
      <c r="E10" s="5" t="s">
        <v>13</v>
      </c>
      <c r="F10" s="15">
        <f>SUMIF(V$5:V$200,3,U$5:U$200)</f>
        <v>125</v>
      </c>
      <c r="I10" s="33">
        <v>6</v>
      </c>
      <c r="J10" s="56">
        <v>41785</v>
      </c>
      <c r="K10" s="56">
        <v>41757</v>
      </c>
      <c r="L10" s="34"/>
      <c r="M10" s="35" t="s">
        <v>124</v>
      </c>
      <c r="N10" s="36">
        <v>1000</v>
      </c>
      <c r="O10">
        <v>10</v>
      </c>
      <c r="P10" s="42">
        <v>6</v>
      </c>
      <c r="Q10" s="58">
        <v>41785</v>
      </c>
      <c r="R10" s="58">
        <v>41785</v>
      </c>
      <c r="S10" s="43" t="s">
        <v>127</v>
      </c>
      <c r="T10" s="44" t="s">
        <v>128</v>
      </c>
      <c r="U10" s="45">
        <v>228.5</v>
      </c>
      <c r="V10">
        <v>5</v>
      </c>
    </row>
    <row r="11" spans="1:22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0</v>
      </c>
      <c r="I11" s="33"/>
      <c r="J11" s="56"/>
      <c r="K11" s="56"/>
      <c r="L11" s="34"/>
      <c r="M11" s="35"/>
      <c r="N11" s="36"/>
      <c r="P11" s="42">
        <v>7</v>
      </c>
      <c r="Q11" s="58">
        <v>41785</v>
      </c>
      <c r="R11" s="58">
        <v>41785</v>
      </c>
      <c r="S11" s="43" t="s">
        <v>129</v>
      </c>
      <c r="T11" s="44" t="s">
        <v>130</v>
      </c>
      <c r="U11" s="45">
        <v>99</v>
      </c>
      <c r="V11">
        <v>8</v>
      </c>
    </row>
    <row r="12" spans="1:22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228.5</v>
      </c>
      <c r="I12" s="33"/>
      <c r="J12" s="56"/>
      <c r="K12" s="56"/>
      <c r="L12" s="34"/>
      <c r="M12" s="35"/>
      <c r="N12" s="36"/>
      <c r="P12" s="42">
        <v>8</v>
      </c>
      <c r="Q12" s="58">
        <v>41788</v>
      </c>
      <c r="R12" s="58">
        <v>41788</v>
      </c>
      <c r="S12" s="43" t="s">
        <v>131</v>
      </c>
      <c r="T12" s="44" t="s">
        <v>132</v>
      </c>
      <c r="U12" s="45">
        <v>80.24</v>
      </c>
      <c r="V12">
        <v>1</v>
      </c>
    </row>
    <row r="13" spans="1:21" ht="27" customHeight="1">
      <c r="A13" s="3" t="s">
        <v>20</v>
      </c>
      <c r="B13" s="48" t="s">
        <v>21</v>
      </c>
      <c r="C13" s="54">
        <f>SUM(C14:C17)</f>
        <v>1180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4"/>
      <c r="M13" s="35"/>
      <c r="N13" s="36"/>
      <c r="P13" s="42"/>
      <c r="Q13" s="58"/>
      <c r="R13" s="58"/>
      <c r="S13" s="43"/>
      <c r="T13" s="44"/>
      <c r="U13" s="45"/>
    </row>
    <row r="14" spans="1:22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4"/>
      <c r="M14" s="35"/>
      <c r="N14" s="36"/>
      <c r="P14" s="42"/>
      <c r="Q14" s="58"/>
      <c r="R14" s="58"/>
      <c r="S14" s="42"/>
      <c r="T14" s="44"/>
      <c r="U14" s="42"/>
      <c r="V14" s="42"/>
    </row>
    <row r="15" spans="1:22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129.68</v>
      </c>
      <c r="I15" s="33"/>
      <c r="J15" s="56"/>
      <c r="K15" s="56"/>
      <c r="L15" s="34"/>
      <c r="M15" s="35"/>
      <c r="N15" s="36"/>
      <c r="P15" s="42"/>
      <c r="Q15" s="58"/>
      <c r="R15" s="58"/>
      <c r="S15" s="59"/>
      <c r="T15" s="42"/>
      <c r="U15" s="42"/>
      <c r="V15" s="42"/>
    </row>
    <row r="16" spans="1:22" ht="27" customHeight="1">
      <c r="A16" s="1"/>
      <c r="B16" s="48" t="s">
        <v>27</v>
      </c>
      <c r="C16" s="55">
        <f>SUMIF(O$5:O$200,9,N$5:N$200)</f>
        <v>180</v>
      </c>
      <c r="D16" s="50">
        <v>9</v>
      </c>
      <c r="E16" s="5" t="s">
        <v>26</v>
      </c>
      <c r="F16" s="15">
        <f>SUMIF(V$5:V$200,9,U$5:U$200)</f>
        <v>0</v>
      </c>
      <c r="I16" s="33"/>
      <c r="J16" s="56"/>
      <c r="K16" s="56"/>
      <c r="L16" s="34"/>
      <c r="M16" s="35"/>
      <c r="N16" s="36"/>
      <c r="P16" s="42"/>
      <c r="Q16" s="58"/>
      <c r="R16" s="58"/>
      <c r="S16" s="42"/>
      <c r="T16" s="42"/>
      <c r="U16" s="42"/>
      <c r="V16" s="42"/>
    </row>
    <row r="17" spans="1:22" ht="27" customHeight="1">
      <c r="A17" s="1"/>
      <c r="B17" s="48" t="s">
        <v>28</v>
      </c>
      <c r="C17" s="55">
        <f>SUMIF(O$5:O$200,10,N$5:N$200)</f>
        <v>1000</v>
      </c>
      <c r="D17" s="51">
        <v>10</v>
      </c>
      <c r="E17" s="8"/>
      <c r="F17" s="16"/>
      <c r="I17" s="33"/>
      <c r="J17" s="56"/>
      <c r="K17" s="56"/>
      <c r="L17" s="34"/>
      <c r="M17" s="35"/>
      <c r="N17" s="36"/>
      <c r="P17" s="42"/>
      <c r="Q17" s="58"/>
      <c r="R17" s="58"/>
      <c r="S17" s="42"/>
      <c r="T17" s="42"/>
      <c r="U17" s="42"/>
      <c r="V17" s="42"/>
    </row>
    <row r="18" spans="1:22" ht="27" customHeight="1">
      <c r="A18" s="1"/>
      <c r="B18" s="4" t="s">
        <v>47</v>
      </c>
      <c r="C18" s="12">
        <f>SUM(C8,C9,C13)</f>
        <v>1180</v>
      </c>
      <c r="D18" s="2"/>
      <c r="E18" s="4" t="s">
        <v>46</v>
      </c>
      <c r="F18" s="16">
        <f>SUM(F8:F17)</f>
        <v>794.26</v>
      </c>
      <c r="I18" s="33"/>
      <c r="J18" s="56"/>
      <c r="K18" s="56"/>
      <c r="L18" s="34"/>
      <c r="M18" s="35"/>
      <c r="N18" s="36"/>
      <c r="P18" s="42"/>
      <c r="Q18" s="58"/>
      <c r="R18" s="58"/>
      <c r="S18" s="59"/>
      <c r="T18" s="42"/>
      <c r="U18" s="42"/>
      <c r="V18" s="42"/>
    </row>
    <row r="19" spans="1:22" ht="27" customHeight="1">
      <c r="A19" s="1"/>
      <c r="B19" s="4" t="s">
        <v>30</v>
      </c>
      <c r="C19" s="12">
        <f>SUM(C18+NİSAN!C19)</f>
        <v>5246.3</v>
      </c>
      <c r="D19" s="2"/>
      <c r="E19" s="4" t="s">
        <v>31</v>
      </c>
      <c r="F19" s="17">
        <f>SUM(F18+NİSAN!F19)</f>
        <v>5368.910000000001</v>
      </c>
      <c r="I19" s="33"/>
      <c r="J19" s="56"/>
      <c r="K19" s="56"/>
      <c r="L19" s="34"/>
      <c r="M19" s="35"/>
      <c r="N19" s="36"/>
      <c r="P19" s="42"/>
      <c r="Q19" s="58"/>
      <c r="R19" s="58"/>
      <c r="S19" s="42"/>
      <c r="T19" s="42"/>
      <c r="U19" s="42"/>
      <c r="V19" s="42"/>
    </row>
    <row r="20" spans="1:22" ht="27" customHeight="1">
      <c r="A20" s="1"/>
      <c r="B20" s="4" t="s">
        <v>32</v>
      </c>
      <c r="C20" s="11">
        <f>OCAK!C5+C19-F19</f>
        <v>2026.249999999999</v>
      </c>
      <c r="D20" s="2"/>
      <c r="E20" s="2"/>
      <c r="F20" s="18"/>
      <c r="I20" s="33"/>
      <c r="J20" s="56"/>
      <c r="K20" s="56"/>
      <c r="L20" s="34"/>
      <c r="M20" s="35"/>
      <c r="N20" s="36"/>
      <c r="P20" s="42"/>
      <c r="Q20" s="58"/>
      <c r="R20" s="58"/>
      <c r="S20" s="42"/>
      <c r="T20" s="42"/>
      <c r="U20" s="42"/>
      <c r="V20" s="42"/>
    </row>
    <row r="21" spans="1:22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4"/>
      <c r="M21" s="35"/>
      <c r="N21" s="36"/>
      <c r="P21" s="42"/>
      <c r="Q21" s="58"/>
      <c r="R21" s="58"/>
      <c r="S21" s="42"/>
      <c r="T21" s="42"/>
      <c r="U21" s="42"/>
      <c r="V21" s="42"/>
    </row>
    <row r="22" spans="1:22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4"/>
      <c r="M22" s="35"/>
      <c r="N22" s="36"/>
      <c r="P22" s="42"/>
      <c r="Q22" s="58"/>
      <c r="R22" s="58"/>
      <c r="S22" s="42"/>
      <c r="T22" s="42"/>
      <c r="U22" s="42"/>
      <c r="V22" s="42"/>
    </row>
    <row r="23" spans="1:22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4"/>
      <c r="M23" s="35"/>
      <c r="N23" s="36"/>
      <c r="P23" s="42"/>
      <c r="Q23" s="58"/>
      <c r="R23" s="58"/>
      <c r="S23" s="42"/>
      <c r="T23" s="42"/>
      <c r="U23" s="42"/>
      <c r="V23" s="42"/>
    </row>
    <row r="24" spans="1:22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4"/>
      <c r="M24" s="35"/>
      <c r="N24" s="36"/>
      <c r="P24" s="42"/>
      <c r="Q24" s="58"/>
      <c r="R24" s="58"/>
      <c r="S24" s="42"/>
      <c r="T24" s="42"/>
      <c r="U24" s="42"/>
      <c r="V24" s="42"/>
    </row>
    <row r="25" spans="1:22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4"/>
      <c r="M25" s="35"/>
      <c r="N25" s="36"/>
      <c r="P25" s="42"/>
      <c r="Q25" s="58"/>
      <c r="R25" s="58"/>
      <c r="S25" s="42"/>
      <c r="T25" s="42"/>
      <c r="U25" s="42"/>
      <c r="V25" s="42"/>
    </row>
    <row r="26" spans="9:21" ht="27" customHeight="1">
      <c r="I26" s="33"/>
      <c r="J26" s="56"/>
      <c r="K26" s="56"/>
      <c r="L26" s="34"/>
      <c r="M26" s="35"/>
      <c r="N26" s="36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4"/>
      <c r="M27" s="35"/>
      <c r="N27" s="36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4"/>
      <c r="M28" s="35"/>
      <c r="N28" s="36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4"/>
      <c r="M29" s="35"/>
      <c r="N29" s="36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4"/>
      <c r="M30" s="35"/>
      <c r="N30" s="36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4"/>
      <c r="M31" s="35"/>
      <c r="N31" s="36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4"/>
      <c r="M32" s="35"/>
      <c r="N32" s="36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4"/>
      <c r="M33" s="35"/>
      <c r="N33" s="36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4"/>
      <c r="M34" s="35"/>
      <c r="N34" s="36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4"/>
      <c r="M35" s="35"/>
      <c r="N35" s="36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4"/>
      <c r="M36" s="35"/>
      <c r="N36" s="36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4"/>
      <c r="M37" s="35"/>
      <c r="N37" s="36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4"/>
      <c r="M38" s="35"/>
      <c r="N38" s="36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4"/>
      <c r="M39" s="35"/>
      <c r="N39" s="36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4"/>
      <c r="M40" s="35"/>
      <c r="N40" s="36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4"/>
      <c r="M41" s="35"/>
      <c r="N41" s="36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4"/>
      <c r="M42" s="35"/>
      <c r="N42" s="36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4"/>
      <c r="M43" s="35"/>
      <c r="N43" s="36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4"/>
      <c r="M44" s="35"/>
      <c r="N44" s="36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4"/>
      <c r="M45" s="35"/>
      <c r="N45" s="36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4"/>
      <c r="M46" s="35"/>
      <c r="N46" s="36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4"/>
      <c r="M47" s="35"/>
      <c r="N47" s="36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4"/>
      <c r="M48" s="35"/>
      <c r="N48" s="36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4"/>
      <c r="M49" s="35"/>
      <c r="N49" s="36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4"/>
      <c r="M50" s="35"/>
      <c r="N50" s="36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4"/>
      <c r="M51" s="35"/>
      <c r="N51" s="36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4"/>
      <c r="M52" s="35"/>
      <c r="N52" s="36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4"/>
      <c r="M53" s="35"/>
      <c r="N53" s="36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4"/>
      <c r="M54" s="35"/>
      <c r="N54" s="36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4"/>
      <c r="M55" s="35"/>
      <c r="N55" s="36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4"/>
      <c r="M56" s="35"/>
      <c r="N56" s="36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4"/>
      <c r="M57" s="35"/>
      <c r="N57" s="36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4"/>
      <c r="M58" s="35"/>
      <c r="N58" s="36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4"/>
      <c r="M59" s="35"/>
      <c r="N59" s="36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4"/>
      <c r="M60" s="35"/>
      <c r="N60" s="36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4"/>
      <c r="M61" s="35"/>
      <c r="N61" s="36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4"/>
      <c r="M62" s="35"/>
      <c r="N62" s="36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4"/>
      <c r="M63" s="35"/>
      <c r="N63" s="36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4"/>
      <c r="M64" s="35"/>
      <c r="N64" s="36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4"/>
      <c r="M65" s="35"/>
      <c r="N65" s="36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4"/>
      <c r="M66" s="35"/>
      <c r="N66" s="36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4"/>
      <c r="M67" s="35"/>
      <c r="N67" s="36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4"/>
      <c r="M68" s="35"/>
      <c r="N68" s="36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4"/>
      <c r="M69" s="35"/>
      <c r="N69" s="36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4"/>
      <c r="M70" s="35"/>
      <c r="N70" s="36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4"/>
      <c r="M71" s="35"/>
      <c r="N71" s="36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4"/>
      <c r="M72" s="35"/>
      <c r="N72" s="36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4"/>
      <c r="M73" s="35"/>
      <c r="N73" s="36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4"/>
      <c r="M74" s="35"/>
      <c r="N74" s="36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4"/>
      <c r="M75" s="35"/>
      <c r="N75" s="36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4"/>
      <c r="M76" s="35"/>
      <c r="N76" s="36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4"/>
      <c r="M77" s="35"/>
      <c r="N77" s="36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4"/>
      <c r="M78" s="35"/>
      <c r="N78" s="36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4"/>
      <c r="M79" s="35"/>
      <c r="N79" s="36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4"/>
      <c r="M80" s="35"/>
      <c r="N80" s="36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4"/>
      <c r="M81" s="35"/>
      <c r="N81" s="36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A25:F25"/>
    <mergeCell ref="K3:L3"/>
    <mergeCell ref="R3:S3"/>
    <mergeCell ref="A22:F22"/>
    <mergeCell ref="A23:F23"/>
    <mergeCell ref="A24:F24"/>
    <mergeCell ref="A1:F1"/>
    <mergeCell ref="A2:F2"/>
    <mergeCell ref="A21:F21"/>
    <mergeCell ref="E3:F3"/>
    <mergeCell ref="A3:B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9"/>
  <sheetViews>
    <sheetView zoomScale="75" zoomScaleNormal="75" zoomScalePageLayoutView="0" workbookViewId="0" topLeftCell="N1">
      <selection activeCell="J18" sqref="J18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94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MAYIS!C20</f>
        <v>2026.249999999999</v>
      </c>
      <c r="D5" s="5"/>
      <c r="E5" s="5"/>
      <c r="F5" s="13"/>
      <c r="I5" s="33"/>
      <c r="J5" s="56"/>
      <c r="K5" s="56"/>
      <c r="L5" s="34"/>
      <c r="M5" s="33"/>
      <c r="N5" s="39"/>
      <c r="P5" s="42">
        <v>1</v>
      </c>
      <c r="Q5" s="58">
        <v>41813</v>
      </c>
      <c r="R5" s="58">
        <v>41812</v>
      </c>
      <c r="S5" s="42">
        <v>884963</v>
      </c>
      <c r="T5" s="42" t="s">
        <v>133</v>
      </c>
      <c r="U5" s="46">
        <v>59.9</v>
      </c>
      <c r="V5">
        <v>8</v>
      </c>
    </row>
    <row r="6" spans="1:21" ht="27" customHeight="1">
      <c r="A6" s="1"/>
      <c r="B6" s="2"/>
      <c r="C6" s="10"/>
      <c r="D6" s="5"/>
      <c r="E6" s="6"/>
      <c r="F6" s="13"/>
      <c r="I6" s="33"/>
      <c r="J6" s="56"/>
      <c r="K6" s="56"/>
      <c r="L6" s="34"/>
      <c r="M6" s="33"/>
      <c r="N6" s="36"/>
      <c r="P6" s="42"/>
      <c r="Q6" s="58"/>
      <c r="R6" s="58"/>
      <c r="S6" s="43"/>
      <c r="T6" s="44"/>
      <c r="U6" s="45"/>
    </row>
    <row r="7" spans="1:21" ht="27" customHeight="1">
      <c r="A7" s="1"/>
      <c r="B7" s="2"/>
      <c r="C7" s="10"/>
      <c r="D7" s="20"/>
      <c r="E7" s="20"/>
      <c r="F7" s="21"/>
      <c r="I7" s="33"/>
      <c r="J7" s="56"/>
      <c r="K7" s="56"/>
      <c r="L7" s="34"/>
      <c r="M7" s="35"/>
      <c r="N7" s="36"/>
      <c r="P7" s="42"/>
      <c r="Q7" s="58"/>
      <c r="R7" s="58"/>
      <c r="S7" s="43"/>
      <c r="T7" s="44"/>
      <c r="U7" s="45"/>
    </row>
    <row r="8" spans="1:21" ht="27" customHeight="1">
      <c r="A8" s="3" t="s">
        <v>8</v>
      </c>
      <c r="B8" s="48" t="s">
        <v>9</v>
      </c>
      <c r="C8" s="55">
        <f>SUMIF(O$5:O$200,1,N$5:N$200)</f>
        <v>0</v>
      </c>
      <c r="D8" s="50">
        <v>1</v>
      </c>
      <c r="E8" s="5" t="s">
        <v>7</v>
      </c>
      <c r="F8" s="15">
        <f>SUMIF(V$5:V$200,1,U$5:U$200)</f>
        <v>0</v>
      </c>
      <c r="I8" s="33"/>
      <c r="J8" s="56"/>
      <c r="K8" s="56"/>
      <c r="L8" s="34"/>
      <c r="M8" s="35"/>
      <c r="N8" s="36"/>
      <c r="P8" s="42"/>
      <c r="Q8" s="58"/>
      <c r="R8" s="58"/>
      <c r="S8" s="43"/>
      <c r="T8" s="44"/>
      <c r="U8" s="45"/>
    </row>
    <row r="9" spans="1:21" ht="27" customHeight="1">
      <c r="A9" s="3" t="s">
        <v>11</v>
      </c>
      <c r="B9" s="48" t="s">
        <v>12</v>
      </c>
      <c r="C9" s="54">
        <f>SUM(C10:C12)</f>
        <v>0</v>
      </c>
      <c r="D9" s="50">
        <v>2</v>
      </c>
      <c r="E9" s="5" t="s">
        <v>10</v>
      </c>
      <c r="F9" s="15">
        <f>SUMIF(V$5:V$200,2,U$5:U$200)</f>
        <v>0</v>
      </c>
      <c r="I9" s="33"/>
      <c r="J9" s="56"/>
      <c r="K9" s="56"/>
      <c r="L9" s="34"/>
      <c r="M9" s="35"/>
      <c r="N9" s="36"/>
      <c r="P9" s="42"/>
      <c r="Q9" s="58"/>
      <c r="R9" s="58"/>
      <c r="S9" s="43"/>
      <c r="T9" s="44"/>
      <c r="U9" s="45"/>
    </row>
    <row r="10" spans="1:21" ht="27" customHeight="1">
      <c r="A10" s="1"/>
      <c r="B10" s="48" t="s">
        <v>14</v>
      </c>
      <c r="C10" s="55">
        <f>SUMIF(O$5:O$200,3,N$5:N$200)</f>
        <v>0</v>
      </c>
      <c r="D10" s="50">
        <v>3</v>
      </c>
      <c r="E10" s="5" t="s">
        <v>13</v>
      </c>
      <c r="F10" s="15">
        <f>SUMIF(V$5:V$200,3,U$5:U$200)</f>
        <v>0</v>
      </c>
      <c r="I10" s="33"/>
      <c r="J10" s="56"/>
      <c r="K10" s="56"/>
      <c r="L10" s="34"/>
      <c r="M10" s="35"/>
      <c r="N10" s="36"/>
      <c r="P10" s="42"/>
      <c r="Q10" s="58"/>
      <c r="R10" s="58"/>
      <c r="S10" s="43"/>
      <c r="T10" s="44"/>
      <c r="U10" s="45"/>
    </row>
    <row r="11" spans="1:21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0</v>
      </c>
      <c r="I11" s="33"/>
      <c r="J11" s="56"/>
      <c r="K11" s="56"/>
      <c r="L11" s="34"/>
      <c r="M11" s="35"/>
      <c r="N11" s="36"/>
      <c r="P11" s="42"/>
      <c r="Q11" s="58"/>
      <c r="R11" s="58"/>
      <c r="S11" s="43"/>
      <c r="T11" s="44"/>
      <c r="U11" s="45"/>
    </row>
    <row r="12" spans="1:21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0</v>
      </c>
      <c r="I12" s="33"/>
      <c r="J12" s="56"/>
      <c r="K12" s="56"/>
      <c r="L12" s="34"/>
      <c r="M12" s="35"/>
      <c r="N12" s="36"/>
      <c r="P12" s="42"/>
      <c r="Q12" s="58"/>
      <c r="R12" s="58"/>
      <c r="S12" s="43"/>
      <c r="T12" s="44"/>
      <c r="U12" s="45"/>
    </row>
    <row r="13" spans="1:21" ht="27" customHeight="1">
      <c r="A13" s="3" t="s">
        <v>20</v>
      </c>
      <c r="B13" s="48" t="s">
        <v>21</v>
      </c>
      <c r="C13" s="54">
        <f>SUM(C14:C17)</f>
        <v>0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4"/>
      <c r="M13" s="35"/>
      <c r="N13" s="36"/>
      <c r="P13" s="42"/>
      <c r="Q13" s="58"/>
      <c r="R13" s="58"/>
      <c r="S13" s="43"/>
      <c r="T13" s="44"/>
      <c r="U13" s="45"/>
    </row>
    <row r="14" spans="1:21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4"/>
      <c r="M14" s="35"/>
      <c r="N14" s="36"/>
      <c r="P14" s="42"/>
      <c r="Q14" s="58"/>
      <c r="R14" s="58"/>
      <c r="S14" s="43"/>
      <c r="T14" s="44"/>
      <c r="U14" s="45"/>
    </row>
    <row r="15" spans="1:21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59.9</v>
      </c>
      <c r="I15" s="33"/>
      <c r="J15" s="56"/>
      <c r="K15" s="56"/>
      <c r="L15" s="34"/>
      <c r="M15" s="35"/>
      <c r="N15" s="36"/>
      <c r="P15" s="42"/>
      <c r="Q15" s="58"/>
      <c r="R15" s="58"/>
      <c r="S15" s="43"/>
      <c r="T15" s="44"/>
      <c r="U15" s="45"/>
    </row>
    <row r="16" spans="1:21" ht="27" customHeight="1">
      <c r="A16" s="1"/>
      <c r="B16" s="48" t="s">
        <v>27</v>
      </c>
      <c r="C16" s="55">
        <f>SUMIF(O$5:O$200,9,N$5:N$200)</f>
        <v>0</v>
      </c>
      <c r="D16" s="50">
        <v>9</v>
      </c>
      <c r="E16" s="5" t="s">
        <v>26</v>
      </c>
      <c r="F16" s="15">
        <f>SUMIF(V$5:V$200,9,U$5:U$200)</f>
        <v>0</v>
      </c>
      <c r="I16" s="33"/>
      <c r="J16" s="56"/>
      <c r="K16" s="56"/>
      <c r="L16" s="34"/>
      <c r="M16" s="35"/>
      <c r="N16" s="36"/>
      <c r="P16" s="42"/>
      <c r="Q16" s="58"/>
      <c r="R16" s="58"/>
      <c r="S16" s="43"/>
      <c r="T16" s="44"/>
      <c r="U16" s="45"/>
    </row>
    <row r="17" spans="1:21" ht="27" customHeight="1">
      <c r="A17" s="1"/>
      <c r="B17" s="48" t="s">
        <v>28</v>
      </c>
      <c r="C17" s="55">
        <f>SUMIF(O$5:O$200,10,N$5:N$200)</f>
        <v>0</v>
      </c>
      <c r="D17" s="51">
        <v>10</v>
      </c>
      <c r="E17" s="8"/>
      <c r="F17" s="16"/>
      <c r="I17" s="33"/>
      <c r="J17" s="56"/>
      <c r="K17" s="56"/>
      <c r="L17" s="34"/>
      <c r="M17" s="35"/>
      <c r="N17" s="36"/>
      <c r="P17" s="42"/>
      <c r="Q17" s="58"/>
      <c r="R17" s="58"/>
      <c r="S17" s="42"/>
      <c r="T17" s="42"/>
      <c r="U17" s="42"/>
    </row>
    <row r="18" spans="1:21" ht="27" customHeight="1">
      <c r="A18" s="1"/>
      <c r="B18" s="4" t="s">
        <v>49</v>
      </c>
      <c r="C18" s="12">
        <f>SUM(C8,C9,C13)</f>
        <v>0</v>
      </c>
      <c r="D18" s="2"/>
      <c r="E18" s="4" t="s">
        <v>48</v>
      </c>
      <c r="F18" s="16">
        <f>SUM(F8:F17)</f>
        <v>59.9</v>
      </c>
      <c r="I18" s="33"/>
      <c r="J18" s="56"/>
      <c r="K18" s="56"/>
      <c r="L18" s="34"/>
      <c r="M18" s="35"/>
      <c r="N18" s="36"/>
      <c r="P18" s="42"/>
      <c r="Q18" s="58"/>
      <c r="R18" s="58"/>
      <c r="S18" s="42"/>
      <c r="T18" s="42"/>
      <c r="U18" s="42"/>
    </row>
    <row r="19" spans="1:21" ht="27" customHeight="1">
      <c r="A19" s="1"/>
      <c r="B19" s="4" t="s">
        <v>30</v>
      </c>
      <c r="C19" s="12">
        <f>SUM(C18+MAYIS!C19)</f>
        <v>5246.3</v>
      </c>
      <c r="D19" s="2"/>
      <c r="E19" s="4" t="s">
        <v>31</v>
      </c>
      <c r="F19" s="17">
        <f>SUM(F18+MAYIS!F19)</f>
        <v>5428.81</v>
      </c>
      <c r="I19" s="33"/>
      <c r="J19" s="56"/>
      <c r="K19" s="56"/>
      <c r="L19" s="34"/>
      <c r="M19" s="35"/>
      <c r="N19" s="36"/>
      <c r="P19" s="42"/>
      <c r="Q19" s="58"/>
      <c r="R19" s="58"/>
      <c r="S19" s="42"/>
      <c r="T19" s="42"/>
      <c r="U19" s="42"/>
    </row>
    <row r="20" spans="1:21" ht="27" customHeight="1">
      <c r="A20" s="1"/>
      <c r="B20" s="4" t="s">
        <v>32</v>
      </c>
      <c r="C20" s="11">
        <f>OCAK!C5+C19-F19</f>
        <v>1966.3499999999995</v>
      </c>
      <c r="D20" s="2"/>
      <c r="E20" s="2"/>
      <c r="F20" s="18"/>
      <c r="I20" s="33"/>
      <c r="J20" s="56"/>
      <c r="K20" s="56"/>
      <c r="L20" s="34"/>
      <c r="M20" s="35"/>
      <c r="N20" s="36"/>
      <c r="P20" s="42"/>
      <c r="Q20" s="58"/>
      <c r="R20" s="58"/>
      <c r="S20" s="42"/>
      <c r="T20" s="42"/>
      <c r="U20" s="42"/>
    </row>
    <row r="21" spans="1:21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4"/>
      <c r="M21" s="35"/>
      <c r="N21" s="36"/>
      <c r="P21" s="42"/>
      <c r="Q21" s="58"/>
      <c r="R21" s="58"/>
      <c r="S21" s="42"/>
      <c r="T21" s="42"/>
      <c r="U21" s="42"/>
    </row>
    <row r="22" spans="1:21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4"/>
      <c r="M22" s="35"/>
      <c r="N22" s="36"/>
      <c r="P22" s="42"/>
      <c r="Q22" s="58"/>
      <c r="R22" s="58"/>
      <c r="S22" s="42"/>
      <c r="T22" s="42"/>
      <c r="U22" s="42"/>
    </row>
    <row r="23" spans="1:21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4"/>
      <c r="M23" s="35"/>
      <c r="N23" s="36"/>
      <c r="P23" s="42"/>
      <c r="Q23" s="58"/>
      <c r="R23" s="58"/>
      <c r="S23" s="42"/>
      <c r="T23" s="42"/>
      <c r="U23" s="42"/>
    </row>
    <row r="24" spans="1:21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3"/>
      <c r="M24" s="33"/>
      <c r="N24" s="33"/>
      <c r="P24" s="42"/>
      <c r="Q24" s="58"/>
      <c r="R24" s="58"/>
      <c r="S24" s="42"/>
      <c r="T24" s="42"/>
      <c r="U24" s="42"/>
    </row>
    <row r="25" spans="1:21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3"/>
      <c r="M25" s="33"/>
      <c r="N25" s="33"/>
      <c r="P25" s="42"/>
      <c r="Q25" s="58"/>
      <c r="R25" s="58"/>
      <c r="S25" s="42"/>
      <c r="T25" s="42"/>
      <c r="U25" s="42"/>
    </row>
    <row r="26" spans="9:21" ht="27" customHeight="1">
      <c r="I26" s="33"/>
      <c r="J26" s="56"/>
      <c r="K26" s="56"/>
      <c r="L26" s="33"/>
      <c r="M26" s="33"/>
      <c r="N26" s="33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3"/>
      <c r="M27" s="33"/>
      <c r="N27" s="33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3"/>
      <c r="M28" s="33"/>
      <c r="N28" s="33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3"/>
      <c r="M29" s="33"/>
      <c r="N29" s="33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3"/>
      <c r="M30" s="33"/>
      <c r="N30" s="33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3"/>
      <c r="M31" s="33"/>
      <c r="N31" s="33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3"/>
      <c r="M32" s="33"/>
      <c r="N32" s="33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3"/>
      <c r="M33" s="33"/>
      <c r="N33" s="33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3"/>
      <c r="M34" s="33"/>
      <c r="N34" s="33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3"/>
      <c r="M35" s="33"/>
      <c r="N35" s="33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3"/>
      <c r="M36" s="33"/>
      <c r="N36" s="33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3"/>
      <c r="M37" s="33"/>
      <c r="N37" s="33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3"/>
      <c r="M38" s="33"/>
      <c r="N38" s="33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3"/>
      <c r="M39" s="33"/>
      <c r="N39" s="33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3"/>
      <c r="M40" s="33"/>
      <c r="N40" s="33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3"/>
      <c r="M41" s="33"/>
      <c r="N41" s="33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3"/>
      <c r="M42" s="33"/>
      <c r="N42" s="33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3"/>
      <c r="M43" s="33"/>
      <c r="N43" s="33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3"/>
      <c r="M44" s="33"/>
      <c r="N44" s="33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3"/>
      <c r="M45" s="33"/>
      <c r="N45" s="33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3"/>
      <c r="M46" s="33"/>
      <c r="N46" s="33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3"/>
      <c r="M47" s="33"/>
      <c r="N47" s="33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3"/>
      <c r="M48" s="33"/>
      <c r="N48" s="33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3"/>
      <c r="M49" s="33"/>
      <c r="N49" s="33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3"/>
      <c r="M50" s="33"/>
      <c r="N50" s="33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3"/>
      <c r="M51" s="33"/>
      <c r="N51" s="33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3"/>
      <c r="M52" s="33"/>
      <c r="N52" s="33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3"/>
      <c r="M53" s="33"/>
      <c r="N53" s="33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3"/>
      <c r="M54" s="33"/>
      <c r="N54" s="33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3"/>
      <c r="M55" s="33"/>
      <c r="N55" s="33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3"/>
      <c r="M56" s="33"/>
      <c r="N56" s="33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3"/>
      <c r="M57" s="33"/>
      <c r="N57" s="33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3"/>
      <c r="M58" s="33"/>
      <c r="N58" s="33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3"/>
      <c r="M59" s="33"/>
      <c r="N59" s="33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3"/>
      <c r="M60" s="33"/>
      <c r="N60" s="33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3"/>
      <c r="M61" s="33"/>
      <c r="N61" s="33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3"/>
      <c r="M62" s="33"/>
      <c r="N62" s="33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3"/>
      <c r="M63" s="33"/>
      <c r="N63" s="33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3"/>
      <c r="M64" s="33"/>
      <c r="N64" s="33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3"/>
      <c r="M65" s="33"/>
      <c r="N65" s="33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3"/>
      <c r="M66" s="33"/>
      <c r="N66" s="33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3"/>
      <c r="M67" s="33"/>
      <c r="N67" s="33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3"/>
      <c r="M68" s="33"/>
      <c r="N68" s="33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3"/>
      <c r="M69" s="33"/>
      <c r="N69" s="33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3"/>
      <c r="M70" s="33"/>
      <c r="N70" s="33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3"/>
      <c r="M71" s="33"/>
      <c r="N71" s="33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3"/>
      <c r="M72" s="33"/>
      <c r="N72" s="33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3"/>
      <c r="M73" s="33"/>
      <c r="N73" s="33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3"/>
      <c r="M74" s="33"/>
      <c r="N74" s="33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3"/>
      <c r="M75" s="33"/>
      <c r="N75" s="33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3"/>
      <c r="M76" s="33"/>
      <c r="N76" s="33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3"/>
      <c r="M77" s="33"/>
      <c r="N77" s="33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3"/>
      <c r="M78" s="33"/>
      <c r="N78" s="33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3"/>
      <c r="M79" s="33"/>
      <c r="N79" s="33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3"/>
      <c r="M80" s="33"/>
      <c r="N80" s="33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3"/>
      <c r="M81" s="33"/>
      <c r="N81" s="33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K3:L3"/>
    <mergeCell ref="R3:S3"/>
    <mergeCell ref="A23:F23"/>
    <mergeCell ref="A24:F24"/>
    <mergeCell ref="A25:F25"/>
    <mergeCell ref="A1:F1"/>
    <mergeCell ref="A2:F2"/>
    <mergeCell ref="A21:F21"/>
    <mergeCell ref="E3:F3"/>
    <mergeCell ref="A3:B3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9"/>
  <sheetViews>
    <sheetView zoomScale="74" zoomScaleNormal="74" zoomScalePageLayoutView="0" workbookViewId="0" topLeftCell="N4">
      <selection activeCell="T19" sqref="T19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95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HAZİRAN!C20</f>
        <v>1966.3499999999995</v>
      </c>
      <c r="D5" s="5"/>
      <c r="E5" s="5"/>
      <c r="F5" s="13"/>
      <c r="I5" s="33">
        <v>1</v>
      </c>
      <c r="J5" s="56">
        <v>41828</v>
      </c>
      <c r="K5" s="56">
        <v>41828</v>
      </c>
      <c r="L5" s="34"/>
      <c r="M5" s="35" t="s">
        <v>134</v>
      </c>
      <c r="N5" s="36">
        <v>2300</v>
      </c>
      <c r="O5">
        <v>10</v>
      </c>
      <c r="P5" s="42">
        <v>1</v>
      </c>
      <c r="Q5" s="58">
        <v>41817</v>
      </c>
      <c r="R5" s="58">
        <v>41817</v>
      </c>
      <c r="S5" s="43" t="s">
        <v>135</v>
      </c>
      <c r="T5" s="44" t="s">
        <v>120</v>
      </c>
      <c r="U5" s="45">
        <v>100</v>
      </c>
      <c r="V5">
        <v>3</v>
      </c>
    </row>
    <row r="6" spans="1:22" ht="27" customHeight="1">
      <c r="A6" s="1"/>
      <c r="B6" s="2"/>
      <c r="C6" s="10"/>
      <c r="D6" s="5"/>
      <c r="E6" s="6"/>
      <c r="F6" s="13"/>
      <c r="I6" s="33"/>
      <c r="J6" s="56"/>
      <c r="K6" s="56"/>
      <c r="L6" s="34"/>
      <c r="M6" s="35"/>
      <c r="N6" s="36"/>
      <c r="P6" s="42">
        <v>2</v>
      </c>
      <c r="Q6" s="58">
        <v>41831</v>
      </c>
      <c r="R6" s="58">
        <v>41831</v>
      </c>
      <c r="S6" s="43" t="s">
        <v>136</v>
      </c>
      <c r="T6" s="44" t="s">
        <v>137</v>
      </c>
      <c r="U6" s="45">
        <v>2025</v>
      </c>
      <c r="V6">
        <v>9</v>
      </c>
    </row>
    <row r="7" spans="1:22" ht="27" customHeight="1">
      <c r="A7" s="1"/>
      <c r="B7" s="2"/>
      <c r="C7" s="10"/>
      <c r="D7" s="20"/>
      <c r="E7" s="20"/>
      <c r="F7" s="21"/>
      <c r="I7" s="33"/>
      <c r="J7" s="56"/>
      <c r="K7" s="56"/>
      <c r="L7" s="34"/>
      <c r="M7" s="35"/>
      <c r="N7" s="36"/>
      <c r="P7" s="42">
        <v>3</v>
      </c>
      <c r="Q7" s="58">
        <v>41835</v>
      </c>
      <c r="R7" s="58">
        <v>41835</v>
      </c>
      <c r="S7" s="42"/>
      <c r="T7" s="42" t="s">
        <v>138</v>
      </c>
      <c r="U7" s="42">
        <v>45</v>
      </c>
      <c r="V7" s="42">
        <v>2</v>
      </c>
    </row>
    <row r="8" spans="1:22" ht="27" customHeight="1">
      <c r="A8" s="3" t="s">
        <v>8</v>
      </c>
      <c r="B8" s="48" t="s">
        <v>9</v>
      </c>
      <c r="C8" s="55">
        <f>SUMIF(O$5:O$200,1,N$5:N$200)</f>
        <v>0</v>
      </c>
      <c r="D8" s="50">
        <v>1</v>
      </c>
      <c r="E8" s="5" t="s">
        <v>7</v>
      </c>
      <c r="F8" s="15">
        <f>SUMIF(V$5:V$200,1,U$5:U$200)</f>
        <v>382.6</v>
      </c>
      <c r="I8" s="33"/>
      <c r="J8" s="56"/>
      <c r="K8" s="56"/>
      <c r="L8" s="34"/>
      <c r="M8" s="35"/>
      <c r="N8" s="36"/>
      <c r="P8" s="42">
        <v>4</v>
      </c>
      <c r="Q8" s="58">
        <v>41835</v>
      </c>
      <c r="R8" s="58">
        <v>41835</v>
      </c>
      <c r="S8" s="42">
        <v>2351</v>
      </c>
      <c r="T8" s="42" t="s">
        <v>128</v>
      </c>
      <c r="U8" s="42">
        <v>133</v>
      </c>
      <c r="V8" s="42">
        <v>5</v>
      </c>
    </row>
    <row r="9" spans="1:22" ht="27" customHeight="1">
      <c r="A9" s="3" t="s">
        <v>11</v>
      </c>
      <c r="B9" s="48" t="s">
        <v>12</v>
      </c>
      <c r="C9" s="54">
        <f>SUM(C10:C12)</f>
        <v>0</v>
      </c>
      <c r="D9" s="50">
        <v>2</v>
      </c>
      <c r="E9" s="5" t="s">
        <v>10</v>
      </c>
      <c r="F9" s="15">
        <f>SUMIF(V$5:V$200,2,U$5:U$200)</f>
        <v>45</v>
      </c>
      <c r="I9" s="33"/>
      <c r="J9" s="56"/>
      <c r="K9" s="56"/>
      <c r="L9" s="34"/>
      <c r="M9" s="35"/>
      <c r="N9" s="36"/>
      <c r="P9" s="42">
        <v>5</v>
      </c>
      <c r="Q9" s="58">
        <v>41831</v>
      </c>
      <c r="R9" s="58">
        <v>41831</v>
      </c>
      <c r="S9" s="42">
        <v>415266</v>
      </c>
      <c r="T9" s="42" t="s">
        <v>139</v>
      </c>
      <c r="U9" s="42">
        <v>382.6</v>
      </c>
      <c r="V9" s="42">
        <v>1</v>
      </c>
    </row>
    <row r="10" spans="1:21" ht="27" customHeight="1">
      <c r="A10" s="1"/>
      <c r="B10" s="48" t="s">
        <v>14</v>
      </c>
      <c r="C10" s="55">
        <f>SUMIF(O$5:O$200,3,N$5:N$200)</f>
        <v>0</v>
      </c>
      <c r="D10" s="50">
        <v>3</v>
      </c>
      <c r="E10" s="5" t="s">
        <v>13</v>
      </c>
      <c r="F10" s="15">
        <f>SUMIF(V$5:V$200,3,U$5:U$200)</f>
        <v>100</v>
      </c>
      <c r="I10" s="33"/>
      <c r="J10" s="56"/>
      <c r="K10" s="56"/>
      <c r="L10" s="34"/>
      <c r="M10" s="35"/>
      <c r="N10" s="36"/>
      <c r="P10" s="42"/>
      <c r="Q10" s="58"/>
      <c r="R10" s="58"/>
      <c r="S10" s="42"/>
      <c r="T10" s="42"/>
      <c r="U10" s="42"/>
    </row>
    <row r="11" spans="1:21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0</v>
      </c>
      <c r="I11" s="33"/>
      <c r="J11" s="56"/>
      <c r="K11" s="56"/>
      <c r="L11" s="34"/>
      <c r="M11" s="35"/>
      <c r="N11" s="36"/>
      <c r="P11" s="42"/>
      <c r="Q11" s="58"/>
      <c r="R11" s="58"/>
      <c r="S11" s="42"/>
      <c r="T11" s="42"/>
      <c r="U11" s="42"/>
    </row>
    <row r="12" spans="1:21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133</v>
      </c>
      <c r="I12" s="33"/>
      <c r="J12" s="56"/>
      <c r="K12" s="56"/>
      <c r="L12" s="34"/>
      <c r="M12" s="35"/>
      <c r="N12" s="36"/>
      <c r="P12" s="42"/>
      <c r="Q12" s="58"/>
      <c r="R12" s="58"/>
      <c r="S12" s="42"/>
      <c r="T12" s="42"/>
      <c r="U12" s="42"/>
    </row>
    <row r="13" spans="1:21" ht="27" customHeight="1">
      <c r="A13" s="3" t="s">
        <v>20</v>
      </c>
      <c r="B13" s="48" t="s">
        <v>21</v>
      </c>
      <c r="C13" s="54">
        <f>SUM(C14:C17)</f>
        <v>2300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4"/>
      <c r="M13" s="35"/>
      <c r="N13" s="36"/>
      <c r="P13" s="42"/>
      <c r="Q13" s="58"/>
      <c r="R13" s="58"/>
      <c r="S13" s="42"/>
      <c r="T13" s="42"/>
      <c r="U13" s="42"/>
    </row>
    <row r="14" spans="1:21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4"/>
      <c r="M14" s="35"/>
      <c r="N14" s="36"/>
      <c r="P14" s="42"/>
      <c r="Q14" s="58"/>
      <c r="R14" s="58"/>
      <c r="S14" s="42"/>
      <c r="T14" s="42"/>
      <c r="U14" s="42"/>
    </row>
    <row r="15" spans="1:21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0</v>
      </c>
      <c r="I15" s="33"/>
      <c r="J15" s="56"/>
      <c r="K15" s="56"/>
      <c r="L15" s="34"/>
      <c r="M15" s="35"/>
      <c r="N15" s="36"/>
      <c r="P15" s="42"/>
      <c r="Q15" s="58"/>
      <c r="R15" s="58"/>
      <c r="S15" s="42"/>
      <c r="T15" s="42"/>
      <c r="U15" s="42"/>
    </row>
    <row r="16" spans="1:21" ht="27" customHeight="1">
      <c r="A16" s="1"/>
      <c r="B16" s="48" t="s">
        <v>27</v>
      </c>
      <c r="C16" s="55">
        <f>SUMIF(O$5:O$200,9,N$5:N$200)</f>
        <v>0</v>
      </c>
      <c r="D16" s="50">
        <v>9</v>
      </c>
      <c r="E16" s="5" t="s">
        <v>26</v>
      </c>
      <c r="F16" s="15">
        <f>SUMIF(V$5:V$200,9,U$5:U$200)</f>
        <v>2025</v>
      </c>
      <c r="I16" s="33"/>
      <c r="J16" s="56"/>
      <c r="K16" s="56"/>
      <c r="L16" s="34"/>
      <c r="M16" s="35"/>
      <c r="N16" s="36"/>
      <c r="P16" s="42"/>
      <c r="Q16" s="58"/>
      <c r="R16" s="58"/>
      <c r="S16" s="42"/>
      <c r="T16" s="42"/>
      <c r="U16" s="42"/>
    </row>
    <row r="17" spans="1:21" ht="27" customHeight="1">
      <c r="A17" s="1"/>
      <c r="B17" s="48" t="s">
        <v>28</v>
      </c>
      <c r="C17" s="55">
        <f>SUMIF(O$5:O$200,10,N$5:N$200)</f>
        <v>2300</v>
      </c>
      <c r="D17" s="51">
        <v>10</v>
      </c>
      <c r="E17" s="8"/>
      <c r="F17" s="16"/>
      <c r="I17" s="33"/>
      <c r="J17" s="56"/>
      <c r="K17" s="56"/>
      <c r="L17" s="34"/>
      <c r="M17" s="35"/>
      <c r="N17" s="36"/>
      <c r="P17" s="42"/>
      <c r="Q17" s="58"/>
      <c r="R17" s="58"/>
      <c r="S17" s="42"/>
      <c r="T17" s="42"/>
      <c r="U17" s="42"/>
    </row>
    <row r="18" spans="1:21" ht="27" customHeight="1">
      <c r="A18" s="1"/>
      <c r="B18" s="4" t="s">
        <v>51</v>
      </c>
      <c r="C18" s="12">
        <f>SUM(C8,C9,C13)</f>
        <v>2300</v>
      </c>
      <c r="D18" s="2"/>
      <c r="E18" s="4" t="s">
        <v>50</v>
      </c>
      <c r="F18" s="16">
        <f>SUM(F8:F17)</f>
        <v>2685.6</v>
      </c>
      <c r="I18" s="33"/>
      <c r="J18" s="56"/>
      <c r="K18" s="56"/>
      <c r="L18" s="34"/>
      <c r="M18" s="35"/>
      <c r="N18" s="36"/>
      <c r="P18" s="42"/>
      <c r="Q18" s="58"/>
      <c r="R18" s="58"/>
      <c r="S18" s="42"/>
      <c r="T18" s="42"/>
      <c r="U18" s="42"/>
    </row>
    <row r="19" spans="1:21" ht="27" customHeight="1">
      <c r="A19" s="1"/>
      <c r="B19" s="4" t="s">
        <v>30</v>
      </c>
      <c r="C19" s="12">
        <f>SUM(C18+HAZİRAN!C19)</f>
        <v>7546.3</v>
      </c>
      <c r="D19" s="2"/>
      <c r="E19" s="4" t="s">
        <v>31</v>
      </c>
      <c r="F19" s="17">
        <f>SUM(F18+HAZİRAN!F19)</f>
        <v>8114.41</v>
      </c>
      <c r="I19" s="33"/>
      <c r="J19" s="56"/>
      <c r="K19" s="56"/>
      <c r="L19" s="34"/>
      <c r="M19" s="35"/>
      <c r="N19" s="36"/>
      <c r="P19" s="42"/>
      <c r="Q19" s="58"/>
      <c r="R19" s="58"/>
      <c r="S19" s="42"/>
      <c r="T19" s="42"/>
      <c r="U19" s="42"/>
    </row>
    <row r="20" spans="1:21" ht="27" customHeight="1">
      <c r="A20" s="1"/>
      <c r="B20" s="4" t="s">
        <v>32</v>
      </c>
      <c r="C20" s="11">
        <f>OCAK!C5+C19-F19</f>
        <v>1580.75</v>
      </c>
      <c r="D20" s="2"/>
      <c r="E20" s="2"/>
      <c r="F20" s="18"/>
      <c r="I20" s="33"/>
      <c r="J20" s="56"/>
      <c r="K20" s="56"/>
      <c r="L20" s="34"/>
      <c r="M20" s="35"/>
      <c r="N20" s="36"/>
      <c r="P20" s="42"/>
      <c r="Q20" s="58"/>
      <c r="R20" s="58"/>
      <c r="S20" s="42"/>
      <c r="T20" s="42"/>
      <c r="U20" s="42"/>
    </row>
    <row r="21" spans="1:21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4"/>
      <c r="M21" s="35"/>
      <c r="N21" s="36"/>
      <c r="P21" s="42"/>
      <c r="Q21" s="58"/>
      <c r="R21" s="58"/>
      <c r="S21" s="42"/>
      <c r="T21" s="42"/>
      <c r="U21" s="42"/>
    </row>
    <row r="22" spans="1:21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4"/>
      <c r="M22" s="35"/>
      <c r="N22" s="36"/>
      <c r="P22" s="42"/>
      <c r="Q22" s="58"/>
      <c r="R22" s="58"/>
      <c r="S22" s="42"/>
      <c r="T22" s="42"/>
      <c r="U22" s="42"/>
    </row>
    <row r="23" spans="1:21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4"/>
      <c r="M23" s="35"/>
      <c r="N23" s="36"/>
      <c r="P23" s="42"/>
      <c r="Q23" s="58"/>
      <c r="R23" s="58"/>
      <c r="S23" s="42"/>
      <c r="T23" s="42"/>
      <c r="U23" s="42"/>
    </row>
    <row r="24" spans="1:21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4"/>
      <c r="M24" s="35"/>
      <c r="N24" s="36"/>
      <c r="P24" s="42"/>
      <c r="Q24" s="58"/>
      <c r="R24" s="58"/>
      <c r="S24" s="42"/>
      <c r="T24" s="42"/>
      <c r="U24" s="42"/>
    </row>
    <row r="25" spans="1:21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4"/>
      <c r="M25" s="35"/>
      <c r="N25" s="36"/>
      <c r="P25" s="42"/>
      <c r="Q25" s="58"/>
      <c r="R25" s="58"/>
      <c r="S25" s="42"/>
      <c r="T25" s="42"/>
      <c r="U25" s="42"/>
    </row>
    <row r="26" spans="9:21" ht="27" customHeight="1">
      <c r="I26" s="33"/>
      <c r="J26" s="56"/>
      <c r="K26" s="56"/>
      <c r="L26" s="34"/>
      <c r="M26" s="35"/>
      <c r="N26" s="36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4"/>
      <c r="M27" s="35"/>
      <c r="N27" s="36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4"/>
      <c r="M28" s="35"/>
      <c r="N28" s="36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4"/>
      <c r="M29" s="35"/>
      <c r="N29" s="36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4"/>
      <c r="M30" s="35"/>
      <c r="N30" s="36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4"/>
      <c r="M31" s="35"/>
      <c r="N31" s="36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4"/>
      <c r="M32" s="35"/>
      <c r="N32" s="36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4"/>
      <c r="M33" s="35"/>
      <c r="N33" s="36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4"/>
      <c r="M34" s="35"/>
      <c r="N34" s="36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4"/>
      <c r="M35" s="35"/>
      <c r="N35" s="36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4"/>
      <c r="M36" s="35"/>
      <c r="N36" s="36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4"/>
      <c r="M37" s="35"/>
      <c r="N37" s="36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4"/>
      <c r="M38" s="35"/>
      <c r="N38" s="36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4"/>
      <c r="M39" s="35"/>
      <c r="N39" s="36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4"/>
      <c r="M40" s="37"/>
      <c r="N40" s="41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4"/>
      <c r="M41" s="35"/>
      <c r="N41" s="36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4"/>
      <c r="M42" s="35"/>
      <c r="N42" s="36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4"/>
      <c r="M43" s="35"/>
      <c r="N43" s="36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4"/>
      <c r="M44" s="35"/>
      <c r="N44" s="36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4"/>
      <c r="M45" s="35"/>
      <c r="N45" s="36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4"/>
      <c r="M46" s="35"/>
      <c r="N46" s="36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4"/>
      <c r="M47" s="35"/>
      <c r="N47" s="36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4"/>
      <c r="M48" s="35"/>
      <c r="N48" s="36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4"/>
      <c r="M49" s="35"/>
      <c r="N49" s="36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4"/>
      <c r="M50" s="35"/>
      <c r="N50" s="36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4"/>
      <c r="M51" s="35"/>
      <c r="N51" s="36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4"/>
      <c r="M52" s="35"/>
      <c r="N52" s="36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4"/>
      <c r="M53" s="35"/>
      <c r="N53" s="36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4"/>
      <c r="M54" s="35"/>
      <c r="N54" s="36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4"/>
      <c r="M55" s="35"/>
      <c r="N55" s="36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4"/>
      <c r="M56" s="35"/>
      <c r="N56" s="36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4"/>
      <c r="M57" s="35"/>
      <c r="N57" s="36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4"/>
      <c r="M58" s="37"/>
      <c r="N58" s="41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4"/>
      <c r="M59" s="35"/>
      <c r="N59" s="36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4"/>
      <c r="M60" s="35"/>
      <c r="N60" s="36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4"/>
      <c r="M61" s="35"/>
      <c r="N61" s="36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4"/>
      <c r="M62" s="35"/>
      <c r="N62" s="36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4"/>
      <c r="M63" s="35"/>
      <c r="N63" s="36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4"/>
      <c r="M64" s="35"/>
      <c r="N64" s="36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4"/>
      <c r="M65" s="35"/>
      <c r="N65" s="36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4"/>
      <c r="M66" s="35"/>
      <c r="N66" s="36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4"/>
      <c r="M67" s="35"/>
      <c r="N67" s="36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4"/>
      <c r="M68" s="35"/>
      <c r="N68" s="36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4"/>
      <c r="M69" s="35"/>
      <c r="N69" s="36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4"/>
      <c r="M70" s="35"/>
      <c r="N70" s="36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4"/>
      <c r="M71" s="35"/>
      <c r="N71" s="36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4"/>
      <c r="M72" s="35"/>
      <c r="N72" s="36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4"/>
      <c r="M73" s="35"/>
      <c r="N73" s="36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4"/>
      <c r="M74" s="35"/>
      <c r="N74" s="36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4"/>
      <c r="M75" s="35"/>
      <c r="N75" s="36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4"/>
      <c r="M76" s="35"/>
      <c r="N76" s="36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4"/>
      <c r="M77" s="35"/>
      <c r="N77" s="36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4"/>
      <c r="M78" s="35"/>
      <c r="N78" s="36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4"/>
      <c r="M79" s="35"/>
      <c r="N79" s="36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4"/>
      <c r="M80" s="35"/>
      <c r="N80" s="36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4"/>
      <c r="M81" s="35"/>
      <c r="N81" s="36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A25:F25"/>
    <mergeCell ref="K3:L3"/>
    <mergeCell ref="R3:S3"/>
    <mergeCell ref="A22:F22"/>
    <mergeCell ref="A23:F23"/>
    <mergeCell ref="A24:F24"/>
    <mergeCell ref="A1:F1"/>
    <mergeCell ref="A2:F2"/>
    <mergeCell ref="A21:F21"/>
    <mergeCell ref="E3:F3"/>
    <mergeCell ref="A3:B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9"/>
  <sheetViews>
    <sheetView zoomScale="74" zoomScaleNormal="74" zoomScalePageLayoutView="0" workbookViewId="0" topLeftCell="A4">
      <selection activeCell="A3" sqref="A3:B3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96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1" ht="27" customHeight="1">
      <c r="A5" s="1"/>
      <c r="B5" s="2" t="s">
        <v>6</v>
      </c>
      <c r="C5" s="11">
        <f>TEMMUZ!C20</f>
        <v>1580.75</v>
      </c>
      <c r="D5" s="5"/>
      <c r="E5" s="5"/>
      <c r="F5" s="13"/>
      <c r="I5" s="33"/>
      <c r="J5" s="56"/>
      <c r="K5" s="56"/>
      <c r="L5" s="34"/>
      <c r="M5" s="35"/>
      <c r="N5" s="36"/>
      <c r="P5" s="42"/>
      <c r="Q5" s="58"/>
      <c r="R5" s="58"/>
      <c r="S5" s="43"/>
      <c r="T5" s="44"/>
      <c r="U5" s="45"/>
    </row>
    <row r="6" spans="1:21" ht="27" customHeight="1">
      <c r="A6" s="1"/>
      <c r="B6" s="2"/>
      <c r="C6" s="10"/>
      <c r="D6" s="5"/>
      <c r="E6" s="6"/>
      <c r="F6" s="13"/>
      <c r="I6" s="33"/>
      <c r="J6" s="56"/>
      <c r="K6" s="56"/>
      <c r="L6" s="34"/>
      <c r="M6" s="35"/>
      <c r="N6" s="36"/>
      <c r="P6" s="42"/>
      <c r="Q6" s="58"/>
      <c r="R6" s="58"/>
      <c r="S6" s="42"/>
      <c r="T6" s="42"/>
      <c r="U6" s="47"/>
    </row>
    <row r="7" spans="1:21" ht="27" customHeight="1">
      <c r="A7" s="1"/>
      <c r="B7" s="2"/>
      <c r="C7" s="10"/>
      <c r="D7" s="20"/>
      <c r="E7" s="20"/>
      <c r="F7" s="21"/>
      <c r="I7" s="33"/>
      <c r="J7" s="56"/>
      <c r="K7" s="56"/>
      <c r="L7" s="34"/>
      <c r="M7" s="35"/>
      <c r="N7" s="36"/>
      <c r="P7" s="42"/>
      <c r="Q7" s="58"/>
      <c r="R7" s="58"/>
      <c r="S7" s="42"/>
      <c r="T7" s="42"/>
      <c r="U7" s="47"/>
    </row>
    <row r="8" spans="1:21" ht="27" customHeight="1">
      <c r="A8" s="3" t="s">
        <v>8</v>
      </c>
      <c r="B8" s="48" t="s">
        <v>9</v>
      </c>
      <c r="C8" s="55">
        <f>SUMIF(O$5:O$200,1,N$5:N$200)</f>
        <v>0</v>
      </c>
      <c r="D8" s="50">
        <v>1</v>
      </c>
      <c r="E8" s="5" t="s">
        <v>7</v>
      </c>
      <c r="F8" s="15">
        <f>SUMIF(V$5:V$200,1,U$5:U$200)</f>
        <v>0</v>
      </c>
      <c r="I8" s="33"/>
      <c r="J8" s="56"/>
      <c r="K8" s="56"/>
      <c r="L8" s="34"/>
      <c r="M8" s="35"/>
      <c r="N8" s="36"/>
      <c r="P8" s="42"/>
      <c r="Q8" s="58"/>
      <c r="R8" s="58"/>
      <c r="S8" s="42"/>
      <c r="T8" s="42"/>
      <c r="U8" s="47"/>
    </row>
    <row r="9" spans="1:21" ht="27" customHeight="1">
      <c r="A9" s="3" t="s">
        <v>11</v>
      </c>
      <c r="B9" s="48" t="s">
        <v>12</v>
      </c>
      <c r="C9" s="54">
        <f>SUM(C10:C12)</f>
        <v>0</v>
      </c>
      <c r="D9" s="50">
        <v>2</v>
      </c>
      <c r="E9" s="5" t="s">
        <v>10</v>
      </c>
      <c r="F9" s="15">
        <f>SUMIF(V$5:V$200,2,U$5:U$200)</f>
        <v>0</v>
      </c>
      <c r="I9" s="33"/>
      <c r="J9" s="56"/>
      <c r="K9" s="56"/>
      <c r="L9" s="34"/>
      <c r="M9" s="35"/>
      <c r="N9" s="36"/>
      <c r="P9" s="42"/>
      <c r="Q9" s="58"/>
      <c r="R9" s="58"/>
      <c r="S9" s="42"/>
      <c r="T9" s="42"/>
      <c r="U9" s="47"/>
    </row>
    <row r="10" spans="1:22" ht="27" customHeight="1">
      <c r="A10" s="1"/>
      <c r="B10" s="48" t="s">
        <v>14</v>
      </c>
      <c r="C10" s="55">
        <f>SUMIF(O$5:O$200,3,N$5:N$200)</f>
        <v>0</v>
      </c>
      <c r="D10" s="50">
        <v>3</v>
      </c>
      <c r="E10" s="5" t="s">
        <v>13</v>
      </c>
      <c r="F10" s="15">
        <f>SUMIF(V$5:V$200,3,U$5:U$200)</f>
        <v>0</v>
      </c>
      <c r="I10" s="33"/>
      <c r="J10" s="56"/>
      <c r="K10" s="56"/>
      <c r="L10" s="34"/>
      <c r="M10" s="33"/>
      <c r="N10" s="38"/>
      <c r="P10" s="42"/>
      <c r="Q10" s="58"/>
      <c r="R10" s="58"/>
      <c r="S10" s="42"/>
      <c r="T10" s="42"/>
      <c r="U10" s="42"/>
      <c r="V10" s="42"/>
    </row>
    <row r="11" spans="1:22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0</v>
      </c>
      <c r="I11" s="33"/>
      <c r="J11" s="56"/>
      <c r="K11" s="56"/>
      <c r="L11" s="34"/>
      <c r="M11" s="33"/>
      <c r="N11" s="38"/>
      <c r="P11" s="42"/>
      <c r="Q11" s="58"/>
      <c r="R11" s="58"/>
      <c r="S11" s="42"/>
      <c r="T11" s="42"/>
      <c r="U11" s="42"/>
      <c r="V11" s="42"/>
    </row>
    <row r="12" spans="1:22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0</v>
      </c>
      <c r="I12" s="33"/>
      <c r="J12" s="56"/>
      <c r="K12" s="56"/>
      <c r="L12" s="34"/>
      <c r="M12" s="33"/>
      <c r="N12" s="38"/>
      <c r="P12" s="42"/>
      <c r="Q12" s="58"/>
      <c r="R12" s="58"/>
      <c r="S12" s="42"/>
      <c r="T12" s="42"/>
      <c r="U12" s="42"/>
      <c r="V12" s="42"/>
    </row>
    <row r="13" spans="1:22" ht="27" customHeight="1">
      <c r="A13" s="3" t="s">
        <v>20</v>
      </c>
      <c r="B13" s="48" t="s">
        <v>21</v>
      </c>
      <c r="C13" s="54">
        <f>SUM(C14:C17)</f>
        <v>0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4"/>
      <c r="M13" s="33"/>
      <c r="N13" s="38"/>
      <c r="P13" s="42"/>
      <c r="Q13" s="58"/>
      <c r="R13" s="58"/>
      <c r="S13" s="42"/>
      <c r="T13" s="42"/>
      <c r="U13" s="42"/>
      <c r="V13" s="42"/>
    </row>
    <row r="14" spans="1:22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4"/>
      <c r="M14" s="33"/>
      <c r="N14" s="38"/>
      <c r="P14" s="42"/>
      <c r="Q14" s="58"/>
      <c r="R14" s="58"/>
      <c r="S14" s="42"/>
      <c r="T14" s="42"/>
      <c r="U14" s="42"/>
      <c r="V14" s="42"/>
    </row>
    <row r="15" spans="1:22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0</v>
      </c>
      <c r="I15" s="33"/>
      <c r="J15" s="56"/>
      <c r="K15" s="56"/>
      <c r="L15" s="34"/>
      <c r="M15" s="33"/>
      <c r="N15" s="38"/>
      <c r="P15" s="42"/>
      <c r="Q15" s="58"/>
      <c r="R15" s="58"/>
      <c r="S15" s="42"/>
      <c r="T15" s="42"/>
      <c r="U15" s="42"/>
      <c r="V15" s="42"/>
    </row>
    <row r="16" spans="1:21" ht="27" customHeight="1">
      <c r="A16" s="1"/>
      <c r="B16" s="48" t="s">
        <v>27</v>
      </c>
      <c r="C16" s="55">
        <f>SUMIF(O$5:O$200,9,N$5:N$200)</f>
        <v>0</v>
      </c>
      <c r="D16" s="50">
        <v>9</v>
      </c>
      <c r="E16" s="5" t="s">
        <v>26</v>
      </c>
      <c r="F16" s="15">
        <f>SUMIF(V$5:V$200,9,U$5:U$200)</f>
        <v>0</v>
      </c>
      <c r="I16" s="33"/>
      <c r="J16" s="56"/>
      <c r="K16" s="56"/>
      <c r="L16" s="34"/>
      <c r="M16" s="33"/>
      <c r="N16" s="38"/>
      <c r="P16" s="42"/>
      <c r="Q16" s="58"/>
      <c r="R16" s="58"/>
      <c r="S16" s="42"/>
      <c r="T16" s="42"/>
      <c r="U16" s="42"/>
    </row>
    <row r="17" spans="1:21" ht="27" customHeight="1">
      <c r="A17" s="1"/>
      <c r="B17" s="48" t="s">
        <v>28</v>
      </c>
      <c r="C17" s="55">
        <f>SUMIF(O$5:O$200,10,N$5:N$200)</f>
        <v>0</v>
      </c>
      <c r="D17" s="51">
        <v>10</v>
      </c>
      <c r="E17" s="8"/>
      <c r="F17" s="16"/>
      <c r="I17" s="33"/>
      <c r="J17" s="56"/>
      <c r="K17" s="56"/>
      <c r="L17" s="34"/>
      <c r="M17" s="33"/>
      <c r="N17" s="38"/>
      <c r="P17" s="42"/>
      <c r="Q17" s="58"/>
      <c r="R17" s="58"/>
      <c r="S17" s="42"/>
      <c r="T17" s="42"/>
      <c r="U17" s="42"/>
    </row>
    <row r="18" spans="1:21" ht="27" customHeight="1">
      <c r="A18" s="1"/>
      <c r="B18" s="4" t="s">
        <v>53</v>
      </c>
      <c r="C18" s="12">
        <f>SUM(C8,C9,C13)</f>
        <v>0</v>
      </c>
      <c r="D18" s="2"/>
      <c r="E18" s="4" t="s">
        <v>52</v>
      </c>
      <c r="F18" s="16">
        <f>SUM(F8:F17)</f>
        <v>0</v>
      </c>
      <c r="I18" s="33"/>
      <c r="J18" s="56"/>
      <c r="K18" s="56"/>
      <c r="L18" s="34"/>
      <c r="M18" s="33"/>
      <c r="N18" s="38"/>
      <c r="P18" s="42"/>
      <c r="Q18" s="58"/>
      <c r="R18" s="58"/>
      <c r="S18" s="42"/>
      <c r="T18" s="42"/>
      <c r="U18" s="42"/>
    </row>
    <row r="19" spans="1:21" ht="27" customHeight="1">
      <c r="A19" s="1"/>
      <c r="B19" s="4" t="s">
        <v>30</v>
      </c>
      <c r="C19" s="12">
        <f>SUM(C18+TEMMUZ!C19)</f>
        <v>7546.3</v>
      </c>
      <c r="D19" s="2"/>
      <c r="E19" s="4" t="s">
        <v>31</v>
      </c>
      <c r="F19" s="17">
        <f>SUM(F18+TEMMUZ!F19)</f>
        <v>8114.41</v>
      </c>
      <c r="I19" s="33"/>
      <c r="J19" s="56"/>
      <c r="K19" s="56"/>
      <c r="L19" s="34"/>
      <c r="M19" s="33"/>
      <c r="N19" s="38"/>
      <c r="P19" s="42"/>
      <c r="Q19" s="58"/>
      <c r="R19" s="58"/>
      <c r="S19" s="42"/>
      <c r="T19" s="42"/>
      <c r="U19" s="42"/>
    </row>
    <row r="20" spans="1:21" ht="27" customHeight="1">
      <c r="A20" s="1"/>
      <c r="B20" s="4" t="s">
        <v>32</v>
      </c>
      <c r="C20" s="11">
        <f>OCAK!C5+C19-F19</f>
        <v>1580.75</v>
      </c>
      <c r="D20" s="2"/>
      <c r="E20" s="2"/>
      <c r="F20" s="18"/>
      <c r="I20" s="33"/>
      <c r="J20" s="56"/>
      <c r="K20" s="56"/>
      <c r="L20" s="34"/>
      <c r="M20" s="33"/>
      <c r="N20" s="38"/>
      <c r="P20" s="42"/>
      <c r="Q20" s="58"/>
      <c r="R20" s="58"/>
      <c r="S20" s="42"/>
      <c r="T20" s="42"/>
      <c r="U20" s="42"/>
    </row>
    <row r="21" spans="1:21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4"/>
      <c r="M21" s="33"/>
      <c r="N21" s="38"/>
      <c r="P21" s="42"/>
      <c r="Q21" s="58"/>
      <c r="R21" s="58"/>
      <c r="S21" s="42"/>
      <c r="T21" s="42"/>
      <c r="U21" s="42"/>
    </row>
    <row r="22" spans="1:21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4"/>
      <c r="M22" s="33"/>
      <c r="N22" s="33"/>
      <c r="P22" s="42"/>
      <c r="Q22" s="58"/>
      <c r="R22" s="58"/>
      <c r="S22" s="42"/>
      <c r="T22" s="42"/>
      <c r="U22" s="42"/>
    </row>
    <row r="23" spans="1:21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4"/>
      <c r="M23" s="33"/>
      <c r="N23" s="33"/>
      <c r="P23" s="42"/>
      <c r="Q23" s="58"/>
      <c r="R23" s="58"/>
      <c r="S23" s="42"/>
      <c r="T23" s="42"/>
      <c r="U23" s="42"/>
    </row>
    <row r="24" spans="1:21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4"/>
      <c r="M24" s="33"/>
      <c r="N24" s="33"/>
      <c r="P24" s="42"/>
      <c r="Q24" s="58"/>
      <c r="R24" s="58"/>
      <c r="S24" s="42"/>
      <c r="T24" s="42"/>
      <c r="U24" s="42"/>
    </row>
    <row r="25" spans="1:21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4"/>
      <c r="M25" s="33"/>
      <c r="N25" s="33"/>
      <c r="P25" s="42"/>
      <c r="Q25" s="58"/>
      <c r="R25" s="58"/>
      <c r="S25" s="42"/>
      <c r="T25" s="42"/>
      <c r="U25" s="42"/>
    </row>
    <row r="26" spans="9:21" ht="27" customHeight="1">
      <c r="I26" s="33"/>
      <c r="J26" s="56"/>
      <c r="K26" s="56"/>
      <c r="L26" s="34"/>
      <c r="M26" s="33"/>
      <c r="N26" s="33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4"/>
      <c r="M27" s="33"/>
      <c r="N27" s="33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4"/>
      <c r="M28" s="33"/>
      <c r="N28" s="33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4"/>
      <c r="M29" s="33"/>
      <c r="N29" s="33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4"/>
      <c r="M30" s="33"/>
      <c r="N30" s="33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4"/>
      <c r="M31" s="33"/>
      <c r="N31" s="33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4"/>
      <c r="M32" s="33"/>
      <c r="N32" s="33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4"/>
      <c r="M33" s="33"/>
      <c r="N33" s="33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4"/>
      <c r="M34" s="33"/>
      <c r="N34" s="33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4"/>
      <c r="M35" s="33"/>
      <c r="N35" s="33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4"/>
      <c r="M36" s="33"/>
      <c r="N36" s="33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4"/>
      <c r="M37" s="33"/>
      <c r="N37" s="33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4"/>
      <c r="M38" s="33"/>
      <c r="N38" s="33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4"/>
      <c r="M39" s="33"/>
      <c r="N39" s="33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4"/>
      <c r="M40" s="33"/>
      <c r="N40" s="33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4"/>
      <c r="M41" s="33"/>
      <c r="N41" s="33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4"/>
      <c r="M42" s="33"/>
      <c r="N42" s="33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4"/>
      <c r="M43" s="33"/>
      <c r="N43" s="33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4"/>
      <c r="M44" s="33"/>
      <c r="N44" s="33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3"/>
      <c r="M45" s="33"/>
      <c r="N45" s="33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3"/>
      <c r="M46" s="33"/>
      <c r="N46" s="33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3"/>
      <c r="M47" s="33"/>
      <c r="N47" s="33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3"/>
      <c r="M48" s="33"/>
      <c r="N48" s="33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3"/>
      <c r="M49" s="33"/>
      <c r="N49" s="33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3"/>
      <c r="M50" s="33"/>
      <c r="N50" s="33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3"/>
      <c r="M51" s="33"/>
      <c r="N51" s="33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3"/>
      <c r="M52" s="33"/>
      <c r="N52" s="33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3"/>
      <c r="M53" s="33"/>
      <c r="N53" s="33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3"/>
      <c r="M54" s="33"/>
      <c r="N54" s="33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3"/>
      <c r="M55" s="33"/>
      <c r="N55" s="33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3"/>
      <c r="M56" s="33"/>
      <c r="N56" s="33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3"/>
      <c r="M57" s="33"/>
      <c r="N57" s="33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3"/>
      <c r="M58" s="33"/>
      <c r="N58" s="33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3"/>
      <c r="M59" s="33"/>
      <c r="N59" s="33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3"/>
      <c r="M60" s="33"/>
      <c r="N60" s="33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3"/>
      <c r="M61" s="33"/>
      <c r="N61" s="33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3"/>
      <c r="M62" s="33"/>
      <c r="N62" s="33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3"/>
      <c r="M63" s="33"/>
      <c r="N63" s="33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3"/>
      <c r="M64" s="33"/>
      <c r="N64" s="33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3"/>
      <c r="M65" s="33"/>
      <c r="N65" s="33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3"/>
      <c r="M66" s="33"/>
      <c r="N66" s="33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3"/>
      <c r="M67" s="33"/>
      <c r="N67" s="33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3"/>
      <c r="M68" s="33"/>
      <c r="N68" s="33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3"/>
      <c r="M69" s="33"/>
      <c r="N69" s="33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3"/>
      <c r="M70" s="33"/>
      <c r="N70" s="33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3"/>
      <c r="M71" s="33"/>
      <c r="N71" s="33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3"/>
      <c r="M72" s="33"/>
      <c r="N72" s="33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3"/>
      <c r="M73" s="33"/>
      <c r="N73" s="33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3"/>
      <c r="M74" s="33"/>
      <c r="N74" s="33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3"/>
      <c r="M75" s="33"/>
      <c r="N75" s="33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3"/>
      <c r="M76" s="33"/>
      <c r="N76" s="33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3"/>
      <c r="M77" s="33"/>
      <c r="N77" s="33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3"/>
      <c r="M78" s="33"/>
      <c r="N78" s="33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3"/>
      <c r="M79" s="33"/>
      <c r="N79" s="33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3"/>
      <c r="M80" s="33"/>
      <c r="N80" s="33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3"/>
      <c r="M81" s="33"/>
      <c r="N81" s="33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K3:L3"/>
    <mergeCell ref="R3:S3"/>
    <mergeCell ref="A23:F23"/>
    <mergeCell ref="A24:F24"/>
    <mergeCell ref="A25:F25"/>
    <mergeCell ref="A1:F1"/>
    <mergeCell ref="A2:F2"/>
    <mergeCell ref="A21:F21"/>
    <mergeCell ref="E3:F3"/>
    <mergeCell ref="A3:B3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9"/>
  <sheetViews>
    <sheetView zoomScale="70" zoomScaleNormal="70" zoomScalePageLayoutView="0" workbookViewId="0" topLeftCell="C1">
      <selection activeCell="O10" sqref="O10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10" max="10" width="13.125" style="0" customWidth="1"/>
    <col min="11" max="11" width="12.625" style="0" customWidth="1"/>
    <col min="12" max="12" width="15.875" style="0" customWidth="1"/>
    <col min="13" max="13" width="43.375" style="0" customWidth="1"/>
    <col min="14" max="14" width="16.25390625" style="0" customWidth="1"/>
    <col min="16" max="16" width="10.625" style="0" customWidth="1"/>
    <col min="17" max="17" width="15.375" style="0" customWidth="1"/>
    <col min="18" max="18" width="12.125" style="0" customWidth="1"/>
    <col min="19" max="19" width="20.875" style="0" customWidth="1"/>
    <col min="20" max="20" width="39.75390625" style="0" customWidth="1"/>
    <col min="21" max="21" width="14.625" style="0" customWidth="1"/>
  </cols>
  <sheetData>
    <row r="1" spans="1:6" ht="18" customHeight="1">
      <c r="A1" s="71" t="s">
        <v>74</v>
      </c>
      <c r="B1" s="72"/>
      <c r="C1" s="72"/>
      <c r="D1" s="72"/>
      <c r="E1" s="72"/>
      <c r="F1" s="73"/>
    </row>
    <row r="2" spans="1:6" ht="18" customHeight="1">
      <c r="A2" s="74" t="s">
        <v>0</v>
      </c>
      <c r="B2" s="75"/>
      <c r="C2" s="75"/>
      <c r="D2" s="75"/>
      <c r="E2" s="75"/>
      <c r="F2" s="76"/>
    </row>
    <row r="3" spans="1:21" ht="18" customHeight="1">
      <c r="A3" s="82" t="s">
        <v>97</v>
      </c>
      <c r="B3" s="83"/>
      <c r="C3" s="22"/>
      <c r="D3" s="22"/>
      <c r="E3" s="80" t="s">
        <v>1</v>
      </c>
      <c r="F3" s="81"/>
      <c r="I3" s="28"/>
      <c r="J3" s="28"/>
      <c r="K3" s="87" t="s">
        <v>62</v>
      </c>
      <c r="L3" s="87"/>
      <c r="M3" s="29" t="s">
        <v>63</v>
      </c>
      <c r="N3" s="30" t="s">
        <v>64</v>
      </c>
      <c r="P3" s="28"/>
      <c r="Q3" s="28"/>
      <c r="R3" s="87" t="s">
        <v>73</v>
      </c>
      <c r="S3" s="87"/>
      <c r="T3" s="29" t="s">
        <v>71</v>
      </c>
      <c r="U3" s="30" t="s">
        <v>64</v>
      </c>
    </row>
    <row r="4" spans="1:21" ht="18" customHeight="1">
      <c r="A4" s="23" t="s">
        <v>2</v>
      </c>
      <c r="B4" s="24" t="s">
        <v>3</v>
      </c>
      <c r="C4" s="25" t="s">
        <v>4</v>
      </c>
      <c r="D4" s="26" t="s">
        <v>2</v>
      </c>
      <c r="E4" s="26" t="s">
        <v>5</v>
      </c>
      <c r="F4" s="27" t="s">
        <v>4</v>
      </c>
      <c r="I4" s="29" t="s">
        <v>66</v>
      </c>
      <c r="J4" s="29" t="s">
        <v>67</v>
      </c>
      <c r="K4" s="29" t="s">
        <v>68</v>
      </c>
      <c r="L4" s="29" t="s">
        <v>69</v>
      </c>
      <c r="M4" s="29" t="s">
        <v>70</v>
      </c>
      <c r="N4" s="31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72</v>
      </c>
      <c r="U4" s="31" t="s">
        <v>65</v>
      </c>
    </row>
    <row r="5" spans="1:22" ht="27" customHeight="1">
      <c r="A5" s="1"/>
      <c r="B5" s="2" t="s">
        <v>6</v>
      </c>
      <c r="C5" s="11">
        <f>AĞUSTOS!C20</f>
        <v>1580.75</v>
      </c>
      <c r="D5" s="5"/>
      <c r="E5" s="5"/>
      <c r="F5" s="13"/>
      <c r="I5" s="33">
        <v>1</v>
      </c>
      <c r="J5" s="56">
        <v>41894</v>
      </c>
      <c r="K5" s="56">
        <v>41894</v>
      </c>
      <c r="L5" s="34">
        <v>618</v>
      </c>
      <c r="M5" s="33" t="s">
        <v>140</v>
      </c>
      <c r="N5" s="39">
        <v>1600</v>
      </c>
      <c r="O5">
        <v>10</v>
      </c>
      <c r="P5" s="42">
        <v>1</v>
      </c>
      <c r="Q5" s="58">
        <v>41897</v>
      </c>
      <c r="R5" s="58">
        <v>41897</v>
      </c>
      <c r="S5" s="42">
        <v>1114</v>
      </c>
      <c r="T5" s="42" t="s">
        <v>141</v>
      </c>
      <c r="U5" s="47">
        <v>350.01</v>
      </c>
      <c r="V5">
        <v>1</v>
      </c>
    </row>
    <row r="6" spans="1:22" ht="27" customHeight="1">
      <c r="A6" s="1"/>
      <c r="B6" s="2"/>
      <c r="C6" s="10"/>
      <c r="D6" s="5"/>
      <c r="E6" s="6"/>
      <c r="F6" s="13"/>
      <c r="I6" s="33">
        <v>2</v>
      </c>
      <c r="J6" s="56">
        <v>41913</v>
      </c>
      <c r="K6" s="56">
        <v>41913</v>
      </c>
      <c r="L6" s="34"/>
      <c r="M6" s="33" t="s">
        <v>147</v>
      </c>
      <c r="N6" s="39">
        <v>1300</v>
      </c>
      <c r="O6">
        <v>3</v>
      </c>
      <c r="P6" s="42">
        <v>2</v>
      </c>
      <c r="Q6" s="58">
        <v>41897</v>
      </c>
      <c r="R6" s="58">
        <v>41897</v>
      </c>
      <c r="S6" s="42">
        <v>242778</v>
      </c>
      <c r="T6" s="42" t="s">
        <v>126</v>
      </c>
      <c r="U6" s="47">
        <v>120.36</v>
      </c>
      <c r="V6">
        <v>1</v>
      </c>
    </row>
    <row r="7" spans="1:22" ht="27" customHeight="1">
      <c r="A7" s="1"/>
      <c r="B7" s="2"/>
      <c r="C7" s="10"/>
      <c r="D7" s="20"/>
      <c r="E7" s="20"/>
      <c r="F7" s="21"/>
      <c r="I7" s="33"/>
      <c r="J7" s="56"/>
      <c r="K7" s="56"/>
      <c r="L7" s="34"/>
      <c r="M7" s="33"/>
      <c r="N7" s="39"/>
      <c r="P7" s="42">
        <v>3</v>
      </c>
      <c r="Q7" s="58">
        <v>41895</v>
      </c>
      <c r="R7" s="58">
        <v>41895</v>
      </c>
      <c r="S7" s="42">
        <v>82612</v>
      </c>
      <c r="T7" s="42" t="s">
        <v>142</v>
      </c>
      <c r="U7" s="47">
        <v>160.01</v>
      </c>
      <c r="V7">
        <v>3</v>
      </c>
    </row>
    <row r="8" spans="1:22" ht="27" customHeight="1">
      <c r="A8" s="3" t="s">
        <v>8</v>
      </c>
      <c r="B8" s="48" t="s">
        <v>9</v>
      </c>
      <c r="C8" s="55">
        <f>SUMIF(O$5:O$200,1,N$5:N$200)</f>
        <v>0</v>
      </c>
      <c r="D8" s="50">
        <v>1</v>
      </c>
      <c r="E8" s="5" t="s">
        <v>7</v>
      </c>
      <c r="F8" s="15">
        <f>SUMIF(V$5:V$200,1,U$5:U$200)</f>
        <v>470.37</v>
      </c>
      <c r="I8" s="33"/>
      <c r="J8" s="56"/>
      <c r="K8" s="56"/>
      <c r="L8" s="34"/>
      <c r="M8" s="33"/>
      <c r="N8" s="39"/>
      <c r="P8" s="42">
        <v>4</v>
      </c>
      <c r="Q8" s="58">
        <v>41897</v>
      </c>
      <c r="R8" s="58">
        <v>41897</v>
      </c>
      <c r="S8" s="42"/>
      <c r="T8" s="44" t="s">
        <v>138</v>
      </c>
      <c r="U8" s="47">
        <v>60.75</v>
      </c>
      <c r="V8">
        <v>2</v>
      </c>
    </row>
    <row r="9" spans="1:22" ht="27" customHeight="1">
      <c r="A9" s="3" t="s">
        <v>11</v>
      </c>
      <c r="B9" s="48" t="s">
        <v>12</v>
      </c>
      <c r="C9" s="54">
        <f>SUM(C10:C12)</f>
        <v>1300</v>
      </c>
      <c r="D9" s="50">
        <v>2</v>
      </c>
      <c r="E9" s="5" t="s">
        <v>10</v>
      </c>
      <c r="F9" s="15">
        <f>SUMIF(V$5:V$200,2,U$5:U$200)</f>
        <v>60.75</v>
      </c>
      <c r="I9" s="33"/>
      <c r="J9" s="56"/>
      <c r="K9" s="56"/>
      <c r="L9" s="34"/>
      <c r="M9" s="33"/>
      <c r="N9" s="40"/>
      <c r="P9" s="42">
        <v>5</v>
      </c>
      <c r="Q9" s="58">
        <v>41897</v>
      </c>
      <c r="R9" s="58">
        <v>41897</v>
      </c>
      <c r="S9" s="42">
        <v>87071</v>
      </c>
      <c r="T9" s="44" t="s">
        <v>143</v>
      </c>
      <c r="U9" s="47">
        <v>362</v>
      </c>
      <c r="V9">
        <v>5</v>
      </c>
    </row>
    <row r="10" spans="1:22" ht="27" customHeight="1">
      <c r="A10" s="1"/>
      <c r="B10" s="48" t="s">
        <v>14</v>
      </c>
      <c r="C10" s="55">
        <f>SUMIF(O$5:O$200,3,N$5:N$200)</f>
        <v>1300</v>
      </c>
      <c r="D10" s="50">
        <v>3</v>
      </c>
      <c r="E10" s="5" t="s">
        <v>13</v>
      </c>
      <c r="F10" s="15">
        <f>SUMIF(V$5:V$200,3,U$5:U$200)</f>
        <v>656.88</v>
      </c>
      <c r="I10" s="33"/>
      <c r="J10" s="56"/>
      <c r="K10" s="56"/>
      <c r="L10" s="34"/>
      <c r="M10" s="33"/>
      <c r="N10" s="39"/>
      <c r="P10" s="42">
        <v>6</v>
      </c>
      <c r="Q10" s="58">
        <v>41900</v>
      </c>
      <c r="R10" s="58">
        <v>41900</v>
      </c>
      <c r="S10" s="42">
        <v>8849</v>
      </c>
      <c r="T10" s="42" t="s">
        <v>144</v>
      </c>
      <c r="U10" s="47">
        <v>112.1</v>
      </c>
      <c r="V10">
        <v>3</v>
      </c>
    </row>
    <row r="11" spans="1:22" ht="27" customHeight="1">
      <c r="A11" s="1"/>
      <c r="B11" s="48" t="s">
        <v>16</v>
      </c>
      <c r="C11" s="55">
        <f>SUMIF(O$5:O$200,4,N$5:N$200)</f>
        <v>0</v>
      </c>
      <c r="D11" s="50">
        <v>4</v>
      </c>
      <c r="E11" s="5" t="s">
        <v>15</v>
      </c>
      <c r="F11" s="15">
        <f>SUMIF(V$5:V$200,4,U$5:U$200)</f>
        <v>1600</v>
      </c>
      <c r="I11" s="33"/>
      <c r="J11" s="56"/>
      <c r="K11" s="56"/>
      <c r="L11" s="34"/>
      <c r="M11" s="33"/>
      <c r="N11" s="39"/>
      <c r="P11" s="42">
        <v>7</v>
      </c>
      <c r="Q11" s="58">
        <v>41900</v>
      </c>
      <c r="R11" s="58">
        <v>41900</v>
      </c>
      <c r="S11" s="42">
        <v>94590</v>
      </c>
      <c r="T11" s="42" t="s">
        <v>120</v>
      </c>
      <c r="U11" s="47">
        <v>205</v>
      </c>
      <c r="V11">
        <v>3</v>
      </c>
    </row>
    <row r="12" spans="1:22" ht="27" customHeight="1">
      <c r="A12" s="1"/>
      <c r="B12" s="48" t="s">
        <v>18</v>
      </c>
      <c r="C12" s="55">
        <f>SUMIF(O$5:O$200,5,N$5:N$200)</f>
        <v>0</v>
      </c>
      <c r="D12" s="50">
        <v>5</v>
      </c>
      <c r="E12" s="5" t="s">
        <v>17</v>
      </c>
      <c r="F12" s="15">
        <f>SUMIF(V$5:V$200,5,U$5:U$200)</f>
        <v>362</v>
      </c>
      <c r="I12" s="33"/>
      <c r="J12" s="56"/>
      <c r="K12" s="56"/>
      <c r="L12" s="34"/>
      <c r="M12" s="33"/>
      <c r="N12" s="39"/>
      <c r="P12" s="42">
        <v>8</v>
      </c>
      <c r="Q12" s="58">
        <v>41898</v>
      </c>
      <c r="R12" s="58">
        <v>41898</v>
      </c>
      <c r="S12" s="42"/>
      <c r="T12" s="42" t="s">
        <v>145</v>
      </c>
      <c r="U12" s="47">
        <v>1600</v>
      </c>
      <c r="V12">
        <v>4</v>
      </c>
    </row>
    <row r="13" spans="1:22" ht="27" customHeight="1">
      <c r="A13" s="3" t="s">
        <v>20</v>
      </c>
      <c r="B13" s="48" t="s">
        <v>21</v>
      </c>
      <c r="C13" s="54">
        <f>SUM(C14:C17)</f>
        <v>1600</v>
      </c>
      <c r="D13" s="50">
        <v>6</v>
      </c>
      <c r="E13" s="5" t="s">
        <v>19</v>
      </c>
      <c r="F13" s="15">
        <f>SUMIF(V$5:V$200,6,U$5:U$200)</f>
        <v>0</v>
      </c>
      <c r="I13" s="33"/>
      <c r="J13" s="56"/>
      <c r="K13" s="56"/>
      <c r="L13" s="34"/>
      <c r="M13" s="33"/>
      <c r="N13" s="39"/>
      <c r="P13" s="42">
        <v>9</v>
      </c>
      <c r="Q13" s="58">
        <v>41900</v>
      </c>
      <c r="R13" s="58">
        <v>41900</v>
      </c>
      <c r="S13" s="42"/>
      <c r="T13" s="42" t="s">
        <v>146</v>
      </c>
      <c r="U13" s="47">
        <v>179.77</v>
      </c>
      <c r="V13">
        <v>3</v>
      </c>
    </row>
    <row r="14" spans="1:21" ht="27" customHeight="1">
      <c r="A14" s="1"/>
      <c r="B14" s="48" t="s">
        <v>23</v>
      </c>
      <c r="C14" s="55">
        <f>SUMIF(O$5:O$200,7,N$5:N$200)</f>
        <v>0</v>
      </c>
      <c r="D14" s="50">
        <v>7</v>
      </c>
      <c r="E14" s="5" t="s">
        <v>22</v>
      </c>
      <c r="F14" s="15">
        <f>SUMIF(V$5:V$200,7,U$5:U$200)</f>
        <v>0</v>
      </c>
      <c r="I14" s="33"/>
      <c r="J14" s="56"/>
      <c r="K14" s="56"/>
      <c r="L14" s="34"/>
      <c r="M14" s="33"/>
      <c r="N14" s="39"/>
      <c r="P14" s="42"/>
      <c r="Q14" s="58"/>
      <c r="R14" s="58"/>
      <c r="S14" s="42"/>
      <c r="T14" s="42"/>
      <c r="U14" s="47"/>
    </row>
    <row r="15" spans="1:21" ht="27" customHeight="1">
      <c r="A15" s="1"/>
      <c r="B15" s="48" t="s">
        <v>25</v>
      </c>
      <c r="C15" s="55">
        <f>SUMIF(O$5:O$200,8,N$5:N$200)</f>
        <v>0</v>
      </c>
      <c r="D15" s="50">
        <v>8</v>
      </c>
      <c r="E15" s="5" t="s">
        <v>24</v>
      </c>
      <c r="F15" s="15">
        <f>SUMIF(V$5:V$200,8,U$5:U$200)</f>
        <v>0</v>
      </c>
      <c r="I15" s="33"/>
      <c r="J15" s="56"/>
      <c r="K15" s="56"/>
      <c r="L15" s="34"/>
      <c r="M15" s="33"/>
      <c r="N15" s="39"/>
      <c r="P15" s="42"/>
      <c r="Q15" s="58"/>
      <c r="R15" s="58"/>
      <c r="S15" s="42"/>
      <c r="T15" s="42"/>
      <c r="U15" s="47"/>
    </row>
    <row r="16" spans="1:21" ht="27" customHeight="1">
      <c r="A16" s="1"/>
      <c r="B16" s="48" t="s">
        <v>27</v>
      </c>
      <c r="C16" s="55">
        <f>SUMIF(O$5:O$200,9,N$5:N$200)</f>
        <v>0</v>
      </c>
      <c r="D16" s="50">
        <v>9</v>
      </c>
      <c r="E16" s="5" t="s">
        <v>26</v>
      </c>
      <c r="F16" s="15">
        <f>SUMIF(V$5:V$200,9,U$5:U$200)</f>
        <v>0</v>
      </c>
      <c r="I16" s="33"/>
      <c r="J16" s="56"/>
      <c r="K16" s="56"/>
      <c r="L16" s="34"/>
      <c r="M16" s="33"/>
      <c r="N16" s="39"/>
      <c r="P16" s="42"/>
      <c r="Q16" s="58"/>
      <c r="R16" s="58"/>
      <c r="S16" s="42"/>
      <c r="T16" s="42"/>
      <c r="U16" s="47"/>
    </row>
    <row r="17" spans="1:21" ht="27" customHeight="1">
      <c r="A17" s="1"/>
      <c r="B17" s="48" t="s">
        <v>28</v>
      </c>
      <c r="C17" s="55">
        <f>SUMIF(O$5:O$200,10,N$5:N$200)</f>
        <v>1600</v>
      </c>
      <c r="D17" s="51">
        <v>10</v>
      </c>
      <c r="E17" s="8"/>
      <c r="F17" s="16"/>
      <c r="I17" s="33"/>
      <c r="J17" s="56"/>
      <c r="K17" s="56"/>
      <c r="L17" s="34"/>
      <c r="M17" s="33"/>
      <c r="N17" s="39"/>
      <c r="P17" s="42"/>
      <c r="Q17" s="58"/>
      <c r="R17" s="58"/>
      <c r="S17" s="42"/>
      <c r="T17" s="42"/>
      <c r="U17" s="47"/>
    </row>
    <row r="18" spans="1:21" ht="27" customHeight="1">
      <c r="A18" s="1"/>
      <c r="B18" s="4" t="s">
        <v>55</v>
      </c>
      <c r="C18" s="12">
        <f>SUM(C8,C9,C13)</f>
        <v>2900</v>
      </c>
      <c r="D18" s="2"/>
      <c r="E18" s="4" t="s">
        <v>54</v>
      </c>
      <c r="F18" s="16">
        <f>SUM(F8:F17)</f>
        <v>3150</v>
      </c>
      <c r="I18" s="33"/>
      <c r="J18" s="56"/>
      <c r="K18" s="56"/>
      <c r="L18" s="34"/>
      <c r="M18" s="33"/>
      <c r="N18" s="39"/>
      <c r="P18" s="42"/>
      <c r="Q18" s="58"/>
      <c r="R18" s="58"/>
      <c r="S18" s="59"/>
      <c r="T18" s="42"/>
      <c r="U18" s="47"/>
    </row>
    <row r="19" spans="1:21" ht="27" customHeight="1">
      <c r="A19" s="1"/>
      <c r="B19" s="4" t="s">
        <v>30</v>
      </c>
      <c r="C19" s="12">
        <f>SUM(C18+AĞUSTOS!C19)</f>
        <v>10446.3</v>
      </c>
      <c r="D19" s="2"/>
      <c r="E19" s="4" t="s">
        <v>31</v>
      </c>
      <c r="F19" s="17">
        <f>SUM(F18+AĞUSTOS!F19)</f>
        <v>11264.41</v>
      </c>
      <c r="I19" s="33"/>
      <c r="J19" s="56"/>
      <c r="K19" s="56"/>
      <c r="L19" s="34"/>
      <c r="M19" s="33"/>
      <c r="N19" s="39"/>
      <c r="P19" s="42"/>
      <c r="Q19" s="58"/>
      <c r="R19" s="58"/>
      <c r="S19" s="42"/>
      <c r="T19" s="42"/>
      <c r="U19" s="47"/>
    </row>
    <row r="20" spans="1:21" ht="27" customHeight="1">
      <c r="A20" s="1"/>
      <c r="B20" s="4" t="s">
        <v>32</v>
      </c>
      <c r="C20" s="11">
        <f>OCAK!C5+C19-F19</f>
        <v>1330.75</v>
      </c>
      <c r="D20" s="2"/>
      <c r="E20" s="2"/>
      <c r="F20" s="18"/>
      <c r="I20" s="33"/>
      <c r="J20" s="56"/>
      <c r="K20" s="56"/>
      <c r="L20" s="34"/>
      <c r="M20" s="33"/>
      <c r="N20" s="39"/>
      <c r="P20" s="42"/>
      <c r="Q20" s="58"/>
      <c r="R20" s="58"/>
      <c r="S20" s="42"/>
      <c r="T20" s="44"/>
      <c r="U20" s="47"/>
    </row>
    <row r="21" spans="1:21" ht="27" customHeight="1">
      <c r="A21" s="77" t="s">
        <v>33</v>
      </c>
      <c r="B21" s="78"/>
      <c r="C21" s="78"/>
      <c r="D21" s="78"/>
      <c r="E21" s="78"/>
      <c r="F21" s="79"/>
      <c r="I21" s="33"/>
      <c r="J21" s="56"/>
      <c r="K21" s="56"/>
      <c r="L21" s="34"/>
      <c r="M21" s="33"/>
      <c r="N21" s="39"/>
      <c r="P21" s="42"/>
      <c r="Q21" s="58"/>
      <c r="R21" s="58"/>
      <c r="S21" s="42"/>
      <c r="T21" s="42"/>
      <c r="U21" s="47"/>
    </row>
    <row r="22" spans="1:22" ht="27" customHeight="1">
      <c r="A22" s="88" t="s">
        <v>60</v>
      </c>
      <c r="B22" s="89"/>
      <c r="C22" s="89"/>
      <c r="D22" s="89"/>
      <c r="E22" s="89"/>
      <c r="F22" s="90"/>
      <c r="I22" s="33"/>
      <c r="J22" s="56"/>
      <c r="K22" s="56"/>
      <c r="L22" s="34"/>
      <c r="M22" s="33"/>
      <c r="N22" s="39"/>
      <c r="P22" s="42"/>
      <c r="Q22" s="58"/>
      <c r="R22" s="58"/>
      <c r="S22" s="42"/>
      <c r="T22" s="42"/>
      <c r="U22" s="42"/>
      <c r="V22" s="42"/>
    </row>
    <row r="23" spans="1:22" ht="27" customHeight="1">
      <c r="A23" s="88" t="s">
        <v>34</v>
      </c>
      <c r="B23" s="89"/>
      <c r="C23" s="89"/>
      <c r="D23" s="89"/>
      <c r="E23" s="89"/>
      <c r="F23" s="90"/>
      <c r="I23" s="33"/>
      <c r="J23" s="56"/>
      <c r="K23" s="56"/>
      <c r="L23" s="34"/>
      <c r="M23" s="33"/>
      <c r="N23" s="39"/>
      <c r="P23" s="42"/>
      <c r="Q23" s="58"/>
      <c r="R23" s="58"/>
      <c r="S23" s="42"/>
      <c r="T23" s="42"/>
      <c r="U23" s="42"/>
      <c r="V23" s="42"/>
    </row>
    <row r="24" spans="1:22" ht="27" customHeight="1">
      <c r="A24" s="88" t="s">
        <v>35</v>
      </c>
      <c r="B24" s="89"/>
      <c r="C24" s="89"/>
      <c r="D24" s="89"/>
      <c r="E24" s="89"/>
      <c r="F24" s="90"/>
      <c r="I24" s="33"/>
      <c r="J24" s="56"/>
      <c r="K24" s="56"/>
      <c r="L24" s="34"/>
      <c r="M24" s="33"/>
      <c r="N24" s="39"/>
      <c r="P24" s="42"/>
      <c r="Q24" s="58"/>
      <c r="R24" s="58"/>
      <c r="S24" s="42"/>
      <c r="T24" s="42"/>
      <c r="U24" s="42"/>
      <c r="V24" s="42"/>
    </row>
    <row r="25" spans="1:21" ht="27" customHeight="1" thickBot="1">
      <c r="A25" s="84" t="s">
        <v>36</v>
      </c>
      <c r="B25" s="85"/>
      <c r="C25" s="85"/>
      <c r="D25" s="85"/>
      <c r="E25" s="85"/>
      <c r="F25" s="86"/>
      <c r="I25" s="33"/>
      <c r="J25" s="56"/>
      <c r="K25" s="56"/>
      <c r="L25" s="34"/>
      <c r="M25" s="33"/>
      <c r="N25" s="39"/>
      <c r="P25" s="42"/>
      <c r="Q25" s="58"/>
      <c r="R25" s="58"/>
      <c r="S25" s="42"/>
      <c r="T25" s="42"/>
      <c r="U25" s="42"/>
    </row>
    <row r="26" spans="9:21" ht="27" customHeight="1">
      <c r="I26" s="33"/>
      <c r="J26" s="56"/>
      <c r="K26" s="56"/>
      <c r="L26" s="34"/>
      <c r="M26" s="33"/>
      <c r="N26" s="39"/>
      <c r="P26" s="42"/>
      <c r="Q26" s="58"/>
      <c r="R26" s="58"/>
      <c r="S26" s="42"/>
      <c r="T26" s="42"/>
      <c r="U26" s="42"/>
    </row>
    <row r="27" spans="9:21" ht="27" customHeight="1">
      <c r="I27" s="33"/>
      <c r="J27" s="56"/>
      <c r="K27" s="56"/>
      <c r="L27" s="34"/>
      <c r="M27" s="33"/>
      <c r="N27" s="39"/>
      <c r="P27" s="42"/>
      <c r="Q27" s="58"/>
      <c r="R27" s="58"/>
      <c r="S27" s="42"/>
      <c r="T27" s="42"/>
      <c r="U27" s="42"/>
    </row>
    <row r="28" spans="9:21" ht="27" customHeight="1">
      <c r="I28" s="33"/>
      <c r="J28" s="56"/>
      <c r="K28" s="56"/>
      <c r="L28" s="34"/>
      <c r="M28" s="33"/>
      <c r="N28" s="39"/>
      <c r="P28" s="42"/>
      <c r="Q28" s="58"/>
      <c r="R28" s="58"/>
      <c r="S28" s="42"/>
      <c r="T28" s="42"/>
      <c r="U28" s="42"/>
    </row>
    <row r="29" spans="9:21" ht="27" customHeight="1">
      <c r="I29" s="33"/>
      <c r="J29" s="56"/>
      <c r="K29" s="56"/>
      <c r="L29" s="34"/>
      <c r="M29" s="33"/>
      <c r="N29" s="33"/>
      <c r="P29" s="42"/>
      <c r="Q29" s="58"/>
      <c r="R29" s="58"/>
      <c r="S29" s="42"/>
      <c r="T29" s="42"/>
      <c r="U29" s="42"/>
    </row>
    <row r="30" spans="9:21" ht="27" customHeight="1">
      <c r="I30" s="33"/>
      <c r="J30" s="56"/>
      <c r="K30" s="56"/>
      <c r="L30" s="34"/>
      <c r="M30" s="33"/>
      <c r="N30" s="33"/>
      <c r="P30" s="42"/>
      <c r="Q30" s="58"/>
      <c r="R30" s="58"/>
      <c r="S30" s="42"/>
      <c r="T30" s="42"/>
      <c r="U30" s="42"/>
    </row>
    <row r="31" spans="9:21" ht="27" customHeight="1">
      <c r="I31" s="33"/>
      <c r="J31" s="56"/>
      <c r="K31" s="56"/>
      <c r="L31" s="34"/>
      <c r="M31" s="33"/>
      <c r="N31" s="33"/>
      <c r="P31" s="42"/>
      <c r="Q31" s="58"/>
      <c r="R31" s="58"/>
      <c r="S31" s="42"/>
      <c r="T31" s="42"/>
      <c r="U31" s="42"/>
    </row>
    <row r="32" spans="9:21" ht="27" customHeight="1">
      <c r="I32" s="33"/>
      <c r="J32" s="56"/>
      <c r="K32" s="56"/>
      <c r="L32" s="34"/>
      <c r="M32" s="33"/>
      <c r="N32" s="33"/>
      <c r="P32" s="42"/>
      <c r="Q32" s="58"/>
      <c r="R32" s="58"/>
      <c r="S32" s="42"/>
      <c r="T32" s="42"/>
      <c r="U32" s="42"/>
    </row>
    <row r="33" spans="9:21" ht="27" customHeight="1">
      <c r="I33" s="33"/>
      <c r="J33" s="56"/>
      <c r="K33" s="56"/>
      <c r="L33" s="34"/>
      <c r="M33" s="33"/>
      <c r="N33" s="33"/>
      <c r="P33" s="42"/>
      <c r="Q33" s="58"/>
      <c r="R33" s="58"/>
      <c r="S33" s="42"/>
      <c r="T33" s="42"/>
      <c r="U33" s="42"/>
    </row>
    <row r="34" spans="9:21" ht="27" customHeight="1">
      <c r="I34" s="33"/>
      <c r="J34" s="56"/>
      <c r="K34" s="56"/>
      <c r="L34" s="34"/>
      <c r="M34" s="33"/>
      <c r="N34" s="33"/>
      <c r="P34" s="42"/>
      <c r="Q34" s="58"/>
      <c r="R34" s="58"/>
      <c r="S34" s="42"/>
      <c r="T34" s="42"/>
      <c r="U34" s="42"/>
    </row>
    <row r="35" spans="9:21" ht="27" customHeight="1">
      <c r="I35" s="33"/>
      <c r="J35" s="56"/>
      <c r="K35" s="56"/>
      <c r="L35" s="34"/>
      <c r="M35" s="33"/>
      <c r="N35" s="33"/>
      <c r="P35" s="42"/>
      <c r="Q35" s="58"/>
      <c r="R35" s="58"/>
      <c r="S35" s="42"/>
      <c r="T35" s="42"/>
      <c r="U35" s="42"/>
    </row>
    <row r="36" spans="9:21" ht="27" customHeight="1">
      <c r="I36" s="33"/>
      <c r="J36" s="56"/>
      <c r="K36" s="56"/>
      <c r="L36" s="34"/>
      <c r="M36" s="33"/>
      <c r="N36" s="33"/>
      <c r="P36" s="42"/>
      <c r="Q36" s="58"/>
      <c r="R36" s="58"/>
      <c r="S36" s="42"/>
      <c r="T36" s="42"/>
      <c r="U36" s="42"/>
    </row>
    <row r="37" spans="9:21" ht="27" customHeight="1">
      <c r="I37" s="33"/>
      <c r="J37" s="56"/>
      <c r="K37" s="56"/>
      <c r="L37" s="34"/>
      <c r="M37" s="33"/>
      <c r="N37" s="33"/>
      <c r="P37" s="42"/>
      <c r="Q37" s="58"/>
      <c r="R37" s="58"/>
      <c r="S37" s="42"/>
      <c r="T37" s="42"/>
      <c r="U37" s="42"/>
    </row>
    <row r="38" spans="9:21" ht="27" customHeight="1">
      <c r="I38" s="33"/>
      <c r="J38" s="56"/>
      <c r="K38" s="56"/>
      <c r="L38" s="34"/>
      <c r="M38" s="33"/>
      <c r="N38" s="33"/>
      <c r="P38" s="42"/>
      <c r="Q38" s="58"/>
      <c r="R38" s="58"/>
      <c r="S38" s="42"/>
      <c r="T38" s="42"/>
      <c r="U38" s="42"/>
    </row>
    <row r="39" spans="9:21" ht="27" customHeight="1">
      <c r="I39" s="33"/>
      <c r="J39" s="56"/>
      <c r="K39" s="56"/>
      <c r="L39" s="34"/>
      <c r="M39" s="33"/>
      <c r="N39" s="33"/>
      <c r="P39" s="42"/>
      <c r="Q39" s="58"/>
      <c r="R39" s="58"/>
      <c r="S39" s="42"/>
      <c r="T39" s="42"/>
      <c r="U39" s="42"/>
    </row>
    <row r="40" spans="9:21" ht="27" customHeight="1">
      <c r="I40" s="33"/>
      <c r="J40" s="56"/>
      <c r="K40" s="56"/>
      <c r="L40" s="34"/>
      <c r="M40" s="33"/>
      <c r="N40" s="33"/>
      <c r="P40" s="42"/>
      <c r="Q40" s="58"/>
      <c r="R40" s="58"/>
      <c r="S40" s="42"/>
      <c r="T40" s="42"/>
      <c r="U40" s="42"/>
    </row>
    <row r="41" spans="9:21" ht="27" customHeight="1">
      <c r="I41" s="33"/>
      <c r="J41" s="56"/>
      <c r="K41" s="56"/>
      <c r="L41" s="34"/>
      <c r="M41" s="33"/>
      <c r="N41" s="33"/>
      <c r="P41" s="42"/>
      <c r="Q41" s="58"/>
      <c r="R41" s="58"/>
      <c r="S41" s="42"/>
      <c r="T41" s="42"/>
      <c r="U41" s="42"/>
    </row>
    <row r="42" spans="9:21" ht="27" customHeight="1">
      <c r="I42" s="33"/>
      <c r="J42" s="56"/>
      <c r="K42" s="56"/>
      <c r="L42" s="34"/>
      <c r="M42" s="33"/>
      <c r="N42" s="33"/>
      <c r="P42" s="42"/>
      <c r="Q42" s="58"/>
      <c r="R42" s="58"/>
      <c r="S42" s="42"/>
      <c r="T42" s="42"/>
      <c r="U42" s="42"/>
    </row>
    <row r="43" spans="9:21" ht="27" customHeight="1">
      <c r="I43" s="33"/>
      <c r="J43" s="56"/>
      <c r="K43" s="56"/>
      <c r="L43" s="34"/>
      <c r="M43" s="33"/>
      <c r="N43" s="33"/>
      <c r="P43" s="42"/>
      <c r="Q43" s="58"/>
      <c r="R43" s="58"/>
      <c r="S43" s="42"/>
      <c r="T43" s="42"/>
      <c r="U43" s="42"/>
    </row>
    <row r="44" spans="9:21" ht="27" customHeight="1">
      <c r="I44" s="33"/>
      <c r="J44" s="56"/>
      <c r="K44" s="56"/>
      <c r="L44" s="34"/>
      <c r="M44" s="33"/>
      <c r="N44" s="33"/>
      <c r="P44" s="42"/>
      <c r="Q44" s="58"/>
      <c r="R44" s="58"/>
      <c r="S44" s="42"/>
      <c r="T44" s="42"/>
      <c r="U44" s="42"/>
    </row>
    <row r="45" spans="9:21" ht="27" customHeight="1">
      <c r="I45" s="33"/>
      <c r="J45" s="56"/>
      <c r="K45" s="56"/>
      <c r="L45" s="34"/>
      <c r="M45" s="33"/>
      <c r="N45" s="33"/>
      <c r="P45" s="42"/>
      <c r="Q45" s="58"/>
      <c r="R45" s="58"/>
      <c r="S45" s="42"/>
      <c r="T45" s="42"/>
      <c r="U45" s="42"/>
    </row>
    <row r="46" spans="9:21" ht="27" customHeight="1">
      <c r="I46" s="33"/>
      <c r="J46" s="56"/>
      <c r="K46" s="56"/>
      <c r="L46" s="34"/>
      <c r="M46" s="33"/>
      <c r="N46" s="33"/>
      <c r="P46" s="42"/>
      <c r="Q46" s="58"/>
      <c r="R46" s="58"/>
      <c r="S46" s="42"/>
      <c r="T46" s="42"/>
      <c r="U46" s="42"/>
    </row>
    <row r="47" spans="9:21" ht="27" customHeight="1">
      <c r="I47" s="33"/>
      <c r="J47" s="56"/>
      <c r="K47" s="56"/>
      <c r="L47" s="34"/>
      <c r="M47" s="33"/>
      <c r="N47" s="33"/>
      <c r="P47" s="42"/>
      <c r="Q47" s="58"/>
      <c r="R47" s="58"/>
      <c r="S47" s="42"/>
      <c r="T47" s="42"/>
      <c r="U47" s="42"/>
    </row>
    <row r="48" spans="9:21" ht="27" customHeight="1">
      <c r="I48" s="33"/>
      <c r="J48" s="56"/>
      <c r="K48" s="56"/>
      <c r="L48" s="34"/>
      <c r="M48" s="33"/>
      <c r="N48" s="33"/>
      <c r="P48" s="42"/>
      <c r="Q48" s="58"/>
      <c r="R48" s="58"/>
      <c r="S48" s="42"/>
      <c r="T48" s="42"/>
      <c r="U48" s="42"/>
    </row>
    <row r="49" spans="9:21" ht="27" customHeight="1">
      <c r="I49" s="33"/>
      <c r="J49" s="56"/>
      <c r="K49" s="56"/>
      <c r="L49" s="34"/>
      <c r="M49" s="33"/>
      <c r="N49" s="33"/>
      <c r="P49" s="42"/>
      <c r="Q49" s="58"/>
      <c r="R49" s="58"/>
      <c r="S49" s="42"/>
      <c r="T49" s="42"/>
      <c r="U49" s="42"/>
    </row>
    <row r="50" spans="9:21" ht="27" customHeight="1">
      <c r="I50" s="33"/>
      <c r="J50" s="56"/>
      <c r="K50" s="56"/>
      <c r="L50" s="34"/>
      <c r="M50" s="33"/>
      <c r="N50" s="33"/>
      <c r="P50" s="42"/>
      <c r="Q50" s="58"/>
      <c r="R50" s="58"/>
      <c r="S50" s="42"/>
      <c r="T50" s="42"/>
      <c r="U50" s="42"/>
    </row>
    <row r="51" spans="9:21" ht="27" customHeight="1">
      <c r="I51" s="33"/>
      <c r="J51" s="56"/>
      <c r="K51" s="56"/>
      <c r="L51" s="34"/>
      <c r="M51" s="33"/>
      <c r="N51" s="33"/>
      <c r="P51" s="42"/>
      <c r="Q51" s="58"/>
      <c r="R51" s="58"/>
      <c r="S51" s="42"/>
      <c r="T51" s="42"/>
      <c r="U51" s="42"/>
    </row>
    <row r="52" spans="9:21" ht="27" customHeight="1">
      <c r="I52" s="33"/>
      <c r="J52" s="56"/>
      <c r="K52" s="56"/>
      <c r="L52" s="34"/>
      <c r="M52" s="33"/>
      <c r="N52" s="33"/>
      <c r="P52" s="42"/>
      <c r="Q52" s="58"/>
      <c r="R52" s="58"/>
      <c r="S52" s="42"/>
      <c r="T52" s="42"/>
      <c r="U52" s="42"/>
    </row>
    <row r="53" spans="9:21" ht="27" customHeight="1">
      <c r="I53" s="33"/>
      <c r="J53" s="56"/>
      <c r="K53" s="56"/>
      <c r="L53" s="34"/>
      <c r="M53" s="33"/>
      <c r="N53" s="33"/>
      <c r="P53" s="42"/>
      <c r="Q53" s="58"/>
      <c r="R53" s="58"/>
      <c r="S53" s="42"/>
      <c r="T53" s="42"/>
      <c r="U53" s="42"/>
    </row>
    <row r="54" spans="9:21" ht="27" customHeight="1">
      <c r="I54" s="33"/>
      <c r="J54" s="56"/>
      <c r="K54" s="56"/>
      <c r="L54" s="34"/>
      <c r="M54" s="33"/>
      <c r="N54" s="33"/>
      <c r="P54" s="42"/>
      <c r="Q54" s="58"/>
      <c r="R54" s="58"/>
      <c r="S54" s="42"/>
      <c r="T54" s="42"/>
      <c r="U54" s="42"/>
    </row>
    <row r="55" spans="9:21" ht="27" customHeight="1">
      <c r="I55" s="33"/>
      <c r="J55" s="56"/>
      <c r="K55" s="56"/>
      <c r="L55" s="34"/>
      <c r="M55" s="33"/>
      <c r="N55" s="33"/>
      <c r="P55" s="42"/>
      <c r="Q55" s="58"/>
      <c r="R55" s="58"/>
      <c r="S55" s="42"/>
      <c r="T55" s="42"/>
      <c r="U55" s="42"/>
    </row>
    <row r="56" spans="9:21" ht="27" customHeight="1">
      <c r="I56" s="33"/>
      <c r="J56" s="56"/>
      <c r="K56" s="56"/>
      <c r="L56" s="33"/>
      <c r="M56" s="33"/>
      <c r="N56" s="33"/>
      <c r="P56" s="42"/>
      <c r="Q56" s="58"/>
      <c r="R56" s="58"/>
      <c r="S56" s="42"/>
      <c r="T56" s="42"/>
      <c r="U56" s="42"/>
    </row>
    <row r="57" spans="9:21" ht="27" customHeight="1">
      <c r="I57" s="33"/>
      <c r="J57" s="56"/>
      <c r="K57" s="56"/>
      <c r="L57" s="33"/>
      <c r="M57" s="33"/>
      <c r="N57" s="33"/>
      <c r="P57" s="42"/>
      <c r="Q57" s="58"/>
      <c r="R57" s="58"/>
      <c r="S57" s="42"/>
      <c r="T57" s="42"/>
      <c r="U57" s="42"/>
    </row>
    <row r="58" spans="9:21" ht="27" customHeight="1">
      <c r="I58" s="33"/>
      <c r="J58" s="56"/>
      <c r="K58" s="56"/>
      <c r="L58" s="33"/>
      <c r="M58" s="33"/>
      <c r="N58" s="33"/>
      <c r="P58" s="42"/>
      <c r="Q58" s="58"/>
      <c r="R58" s="58"/>
      <c r="S58" s="42"/>
      <c r="T58" s="42"/>
      <c r="U58" s="42"/>
    </row>
    <row r="59" spans="9:21" ht="27" customHeight="1">
      <c r="I59" s="33"/>
      <c r="J59" s="56"/>
      <c r="K59" s="56"/>
      <c r="L59" s="33"/>
      <c r="M59" s="33"/>
      <c r="N59" s="33"/>
      <c r="P59" s="42"/>
      <c r="Q59" s="58"/>
      <c r="R59" s="58"/>
      <c r="S59" s="42"/>
      <c r="T59" s="42"/>
      <c r="U59" s="42"/>
    </row>
    <row r="60" spans="9:21" ht="27" customHeight="1">
      <c r="I60" s="33"/>
      <c r="J60" s="56"/>
      <c r="K60" s="56"/>
      <c r="L60" s="33"/>
      <c r="M60" s="33"/>
      <c r="N60" s="33"/>
      <c r="P60" s="42"/>
      <c r="Q60" s="58"/>
      <c r="R60" s="58"/>
      <c r="S60" s="42"/>
      <c r="T60" s="42"/>
      <c r="U60" s="42"/>
    </row>
    <row r="61" spans="9:21" ht="27" customHeight="1">
      <c r="I61" s="33"/>
      <c r="J61" s="56"/>
      <c r="K61" s="56"/>
      <c r="L61" s="33"/>
      <c r="M61" s="33"/>
      <c r="N61" s="33"/>
      <c r="P61" s="42"/>
      <c r="Q61" s="58"/>
      <c r="R61" s="58"/>
      <c r="S61" s="42"/>
      <c r="T61" s="42"/>
      <c r="U61" s="42"/>
    </row>
    <row r="62" spans="9:21" ht="27" customHeight="1">
      <c r="I62" s="33"/>
      <c r="J62" s="56"/>
      <c r="K62" s="56"/>
      <c r="L62" s="33"/>
      <c r="M62" s="33"/>
      <c r="N62" s="33"/>
      <c r="P62" s="42"/>
      <c r="Q62" s="58"/>
      <c r="R62" s="58"/>
      <c r="S62" s="42"/>
      <c r="T62" s="42"/>
      <c r="U62" s="42"/>
    </row>
    <row r="63" spans="9:21" ht="27" customHeight="1">
      <c r="I63" s="33"/>
      <c r="J63" s="56"/>
      <c r="K63" s="56"/>
      <c r="L63" s="33"/>
      <c r="M63" s="33"/>
      <c r="N63" s="33"/>
      <c r="P63" s="42"/>
      <c r="Q63" s="58"/>
      <c r="R63" s="58"/>
      <c r="S63" s="42"/>
      <c r="T63" s="42"/>
      <c r="U63" s="42"/>
    </row>
    <row r="64" spans="9:21" ht="27" customHeight="1">
      <c r="I64" s="33"/>
      <c r="J64" s="56"/>
      <c r="K64" s="56"/>
      <c r="L64" s="33"/>
      <c r="M64" s="33"/>
      <c r="N64" s="33"/>
      <c r="P64" s="42"/>
      <c r="Q64" s="58"/>
      <c r="R64" s="58"/>
      <c r="S64" s="42"/>
      <c r="T64" s="42"/>
      <c r="U64" s="42"/>
    </row>
    <row r="65" spans="9:21" ht="27" customHeight="1">
      <c r="I65" s="33"/>
      <c r="J65" s="56"/>
      <c r="K65" s="56"/>
      <c r="L65" s="33"/>
      <c r="M65" s="33"/>
      <c r="N65" s="33"/>
      <c r="P65" s="42"/>
      <c r="Q65" s="58"/>
      <c r="R65" s="58"/>
      <c r="S65" s="42"/>
      <c r="T65" s="42"/>
      <c r="U65" s="42"/>
    </row>
    <row r="66" spans="9:21" ht="27" customHeight="1">
      <c r="I66" s="33"/>
      <c r="J66" s="56"/>
      <c r="K66" s="56"/>
      <c r="L66" s="33"/>
      <c r="M66" s="33"/>
      <c r="N66" s="33"/>
      <c r="P66" s="42"/>
      <c r="Q66" s="58"/>
      <c r="R66" s="58"/>
      <c r="S66" s="42"/>
      <c r="T66" s="42"/>
      <c r="U66" s="42"/>
    </row>
    <row r="67" spans="9:21" ht="27" customHeight="1">
      <c r="I67" s="33"/>
      <c r="J67" s="56"/>
      <c r="K67" s="56"/>
      <c r="L67" s="33"/>
      <c r="M67" s="33"/>
      <c r="N67" s="33"/>
      <c r="P67" s="42"/>
      <c r="Q67" s="58"/>
      <c r="R67" s="58"/>
      <c r="S67" s="42"/>
      <c r="T67" s="42"/>
      <c r="U67" s="42"/>
    </row>
    <row r="68" spans="9:21" ht="27" customHeight="1">
      <c r="I68" s="33"/>
      <c r="J68" s="56"/>
      <c r="K68" s="56"/>
      <c r="L68" s="33"/>
      <c r="M68" s="33"/>
      <c r="N68" s="33"/>
      <c r="P68" s="42"/>
      <c r="Q68" s="58"/>
      <c r="R68" s="58"/>
      <c r="S68" s="42"/>
      <c r="T68" s="42"/>
      <c r="U68" s="42"/>
    </row>
    <row r="69" spans="9:21" ht="27" customHeight="1">
      <c r="I69" s="33"/>
      <c r="J69" s="56"/>
      <c r="K69" s="56"/>
      <c r="L69" s="33"/>
      <c r="M69" s="33"/>
      <c r="N69" s="33"/>
      <c r="P69" s="42"/>
      <c r="Q69" s="58"/>
      <c r="R69" s="58"/>
      <c r="S69" s="42"/>
      <c r="T69" s="42"/>
      <c r="U69" s="42"/>
    </row>
    <row r="70" spans="9:21" ht="27" customHeight="1">
      <c r="I70" s="33"/>
      <c r="J70" s="56"/>
      <c r="K70" s="56"/>
      <c r="L70" s="33"/>
      <c r="M70" s="33"/>
      <c r="N70" s="33"/>
      <c r="P70" s="42"/>
      <c r="Q70" s="58"/>
      <c r="R70" s="58"/>
      <c r="S70" s="42"/>
      <c r="T70" s="42"/>
      <c r="U70" s="42"/>
    </row>
    <row r="71" spans="9:21" ht="27" customHeight="1">
      <c r="I71" s="33"/>
      <c r="J71" s="56"/>
      <c r="K71" s="56"/>
      <c r="L71" s="33"/>
      <c r="M71" s="33"/>
      <c r="N71" s="33"/>
      <c r="P71" s="42"/>
      <c r="Q71" s="58"/>
      <c r="R71" s="58"/>
      <c r="S71" s="42"/>
      <c r="T71" s="42"/>
      <c r="U71" s="42"/>
    </row>
    <row r="72" spans="9:21" ht="27" customHeight="1">
      <c r="I72" s="33"/>
      <c r="J72" s="56"/>
      <c r="K72" s="56"/>
      <c r="L72" s="33"/>
      <c r="M72" s="33"/>
      <c r="N72" s="33"/>
      <c r="P72" s="42"/>
      <c r="Q72" s="58"/>
      <c r="R72" s="58"/>
      <c r="S72" s="42"/>
      <c r="T72" s="42"/>
      <c r="U72" s="42"/>
    </row>
    <row r="73" spans="9:21" ht="27" customHeight="1">
      <c r="I73" s="33"/>
      <c r="J73" s="56"/>
      <c r="K73" s="56"/>
      <c r="L73" s="33"/>
      <c r="M73" s="33"/>
      <c r="N73" s="33"/>
      <c r="P73" s="42"/>
      <c r="Q73" s="58"/>
      <c r="R73" s="58"/>
      <c r="S73" s="42"/>
      <c r="T73" s="42"/>
      <c r="U73" s="42"/>
    </row>
    <row r="74" spans="9:21" ht="27" customHeight="1">
      <c r="I74" s="33"/>
      <c r="J74" s="56"/>
      <c r="K74" s="56"/>
      <c r="L74" s="33"/>
      <c r="M74" s="33"/>
      <c r="N74" s="33"/>
      <c r="P74" s="42"/>
      <c r="Q74" s="58"/>
      <c r="R74" s="58"/>
      <c r="S74" s="42"/>
      <c r="T74" s="42"/>
      <c r="U74" s="42"/>
    </row>
    <row r="75" spans="9:21" ht="27" customHeight="1">
      <c r="I75" s="33"/>
      <c r="J75" s="56"/>
      <c r="K75" s="56"/>
      <c r="L75" s="33"/>
      <c r="M75" s="33"/>
      <c r="N75" s="33"/>
      <c r="P75" s="42"/>
      <c r="Q75" s="58"/>
      <c r="R75" s="58"/>
      <c r="S75" s="42"/>
      <c r="T75" s="42"/>
      <c r="U75" s="42"/>
    </row>
    <row r="76" spans="9:21" ht="27" customHeight="1">
      <c r="I76" s="33"/>
      <c r="J76" s="56"/>
      <c r="K76" s="56"/>
      <c r="L76" s="33"/>
      <c r="M76" s="33"/>
      <c r="N76" s="33"/>
      <c r="P76" s="42"/>
      <c r="Q76" s="58"/>
      <c r="R76" s="58"/>
      <c r="S76" s="42"/>
      <c r="T76" s="42"/>
      <c r="U76" s="42"/>
    </row>
    <row r="77" spans="9:21" ht="27" customHeight="1">
      <c r="I77" s="33"/>
      <c r="J77" s="56"/>
      <c r="K77" s="56"/>
      <c r="L77" s="33"/>
      <c r="M77" s="33"/>
      <c r="N77" s="33"/>
      <c r="P77" s="42"/>
      <c r="Q77" s="58"/>
      <c r="R77" s="58"/>
      <c r="S77" s="42"/>
      <c r="T77" s="42"/>
      <c r="U77" s="42"/>
    </row>
    <row r="78" spans="9:21" ht="27" customHeight="1">
      <c r="I78" s="33"/>
      <c r="J78" s="56"/>
      <c r="K78" s="56"/>
      <c r="L78" s="33"/>
      <c r="M78" s="33"/>
      <c r="N78" s="33"/>
      <c r="P78" s="42"/>
      <c r="Q78" s="58"/>
      <c r="R78" s="58"/>
      <c r="S78" s="42"/>
      <c r="T78" s="42"/>
      <c r="U78" s="42"/>
    </row>
    <row r="79" spans="9:21" ht="27" customHeight="1">
      <c r="I79" s="33"/>
      <c r="J79" s="56"/>
      <c r="K79" s="56"/>
      <c r="L79" s="33"/>
      <c r="M79" s="33"/>
      <c r="N79" s="33"/>
      <c r="P79" s="42"/>
      <c r="Q79" s="58"/>
      <c r="R79" s="58"/>
      <c r="S79" s="42"/>
      <c r="T79" s="42"/>
      <c r="U79" s="42"/>
    </row>
    <row r="80" spans="9:21" ht="27" customHeight="1">
      <c r="I80" s="33"/>
      <c r="J80" s="56"/>
      <c r="K80" s="56"/>
      <c r="L80" s="33"/>
      <c r="M80" s="33"/>
      <c r="N80" s="33"/>
      <c r="P80" s="42"/>
      <c r="Q80" s="58"/>
      <c r="R80" s="58"/>
      <c r="S80" s="42"/>
      <c r="T80" s="42"/>
      <c r="U80" s="42"/>
    </row>
    <row r="81" spans="9:21" ht="27" customHeight="1">
      <c r="I81" s="33"/>
      <c r="J81" s="56"/>
      <c r="K81" s="56"/>
      <c r="L81" s="33"/>
      <c r="M81" s="33"/>
      <c r="N81" s="33"/>
      <c r="P81" s="42"/>
      <c r="Q81" s="58"/>
      <c r="R81" s="58"/>
      <c r="S81" s="42"/>
      <c r="T81" s="42"/>
      <c r="U81" s="42"/>
    </row>
    <row r="82" spans="9:21" ht="27" customHeight="1">
      <c r="I82" s="33"/>
      <c r="J82" s="56"/>
      <c r="K82" s="56"/>
      <c r="L82" s="33"/>
      <c r="M82" s="33"/>
      <c r="N82" s="33"/>
      <c r="P82" s="42"/>
      <c r="Q82" s="58"/>
      <c r="R82" s="58"/>
      <c r="S82" s="42"/>
      <c r="T82" s="42"/>
      <c r="U82" s="42"/>
    </row>
    <row r="83" spans="9:21" ht="27" customHeight="1">
      <c r="I83" s="33"/>
      <c r="J83" s="56"/>
      <c r="K83" s="56"/>
      <c r="L83" s="33"/>
      <c r="M83" s="33"/>
      <c r="N83" s="33"/>
      <c r="P83" s="42"/>
      <c r="Q83" s="58"/>
      <c r="R83" s="58"/>
      <c r="S83" s="42"/>
      <c r="T83" s="42"/>
      <c r="U83" s="42"/>
    </row>
    <row r="84" spans="9:21" ht="27" customHeight="1">
      <c r="I84" s="33"/>
      <c r="J84" s="56"/>
      <c r="K84" s="56"/>
      <c r="L84" s="33"/>
      <c r="M84" s="33"/>
      <c r="N84" s="33"/>
      <c r="P84" s="42"/>
      <c r="Q84" s="58"/>
      <c r="R84" s="58"/>
      <c r="S84" s="42"/>
      <c r="T84" s="42"/>
      <c r="U84" s="42"/>
    </row>
    <row r="85" spans="9:21" ht="27" customHeight="1">
      <c r="I85" s="33"/>
      <c r="J85" s="56"/>
      <c r="K85" s="56"/>
      <c r="L85" s="33"/>
      <c r="M85" s="33"/>
      <c r="N85" s="33"/>
      <c r="P85" s="42"/>
      <c r="Q85" s="58"/>
      <c r="R85" s="58"/>
      <c r="S85" s="42"/>
      <c r="T85" s="42"/>
      <c r="U85" s="42"/>
    </row>
    <row r="86" spans="9:21" ht="27" customHeight="1">
      <c r="I86" s="33"/>
      <c r="J86" s="56"/>
      <c r="K86" s="56"/>
      <c r="L86" s="33"/>
      <c r="M86" s="33"/>
      <c r="N86" s="33"/>
      <c r="P86" s="42"/>
      <c r="Q86" s="58"/>
      <c r="R86" s="58"/>
      <c r="S86" s="42"/>
      <c r="T86" s="42"/>
      <c r="U86" s="42"/>
    </row>
    <row r="87" spans="9:21" ht="27" customHeight="1">
      <c r="I87" s="33"/>
      <c r="J87" s="56"/>
      <c r="K87" s="56"/>
      <c r="L87" s="33"/>
      <c r="M87" s="33"/>
      <c r="N87" s="33"/>
      <c r="P87" s="42"/>
      <c r="Q87" s="58"/>
      <c r="R87" s="58"/>
      <c r="S87" s="42"/>
      <c r="T87" s="42"/>
      <c r="U87" s="42"/>
    </row>
    <row r="88" spans="9:21" ht="27" customHeight="1">
      <c r="I88" s="33"/>
      <c r="J88" s="56"/>
      <c r="K88" s="56"/>
      <c r="L88" s="33"/>
      <c r="M88" s="33"/>
      <c r="N88" s="33"/>
      <c r="P88" s="42"/>
      <c r="Q88" s="58"/>
      <c r="R88" s="58"/>
      <c r="S88" s="42"/>
      <c r="T88" s="42"/>
      <c r="U88" s="42"/>
    </row>
    <row r="89" spans="9:21" ht="27" customHeight="1">
      <c r="I89" s="33"/>
      <c r="J89" s="56"/>
      <c r="K89" s="56"/>
      <c r="L89" s="33"/>
      <c r="M89" s="33"/>
      <c r="N89" s="33"/>
      <c r="P89" s="42"/>
      <c r="Q89" s="58"/>
      <c r="R89" s="58"/>
      <c r="S89" s="42"/>
      <c r="T89" s="42"/>
      <c r="U89" s="42"/>
    </row>
    <row r="90" spans="9:21" ht="27" customHeight="1">
      <c r="I90" s="33"/>
      <c r="J90" s="56"/>
      <c r="K90" s="56"/>
      <c r="L90" s="33"/>
      <c r="M90" s="33"/>
      <c r="N90" s="33"/>
      <c r="P90" s="42"/>
      <c r="Q90" s="58"/>
      <c r="R90" s="58"/>
      <c r="S90" s="42"/>
      <c r="T90" s="42"/>
      <c r="U90" s="42"/>
    </row>
    <row r="91" spans="9:21" ht="27" customHeight="1">
      <c r="I91" s="33"/>
      <c r="J91" s="56"/>
      <c r="K91" s="56"/>
      <c r="L91" s="33"/>
      <c r="M91" s="33"/>
      <c r="N91" s="33"/>
      <c r="P91" s="42"/>
      <c r="Q91" s="58"/>
      <c r="R91" s="58"/>
      <c r="S91" s="42"/>
      <c r="T91" s="42"/>
      <c r="U91" s="42"/>
    </row>
    <row r="92" spans="9:21" ht="27" customHeight="1">
      <c r="I92" s="33"/>
      <c r="J92" s="56"/>
      <c r="K92" s="56"/>
      <c r="L92" s="33"/>
      <c r="M92" s="33"/>
      <c r="N92" s="33"/>
      <c r="P92" s="42"/>
      <c r="Q92" s="58"/>
      <c r="R92" s="58"/>
      <c r="S92" s="42"/>
      <c r="T92" s="42"/>
      <c r="U92" s="42"/>
    </row>
    <row r="93" spans="9:21" ht="27" customHeight="1">
      <c r="I93" s="33"/>
      <c r="J93" s="56"/>
      <c r="K93" s="56"/>
      <c r="L93" s="33"/>
      <c r="M93" s="33"/>
      <c r="N93" s="33"/>
      <c r="P93" s="42"/>
      <c r="Q93" s="58"/>
      <c r="R93" s="58"/>
      <c r="S93" s="42"/>
      <c r="T93" s="42"/>
      <c r="U93" s="42"/>
    </row>
    <row r="94" spans="9:21" ht="27" customHeight="1">
      <c r="I94" s="33"/>
      <c r="J94" s="56"/>
      <c r="K94" s="56"/>
      <c r="L94" s="33"/>
      <c r="M94" s="33"/>
      <c r="N94" s="33"/>
      <c r="P94" s="42"/>
      <c r="Q94" s="58"/>
      <c r="R94" s="58"/>
      <c r="S94" s="42"/>
      <c r="T94" s="42"/>
      <c r="U94" s="42"/>
    </row>
    <row r="95" spans="9:21" ht="27" customHeight="1">
      <c r="I95" s="33"/>
      <c r="J95" s="56"/>
      <c r="K95" s="56"/>
      <c r="L95" s="33"/>
      <c r="M95" s="33"/>
      <c r="N95" s="33"/>
      <c r="P95" s="42"/>
      <c r="Q95" s="58"/>
      <c r="R95" s="58"/>
      <c r="S95" s="42"/>
      <c r="T95" s="42"/>
      <c r="U95" s="42"/>
    </row>
    <row r="96" spans="9:21" ht="27" customHeight="1">
      <c r="I96" s="33"/>
      <c r="J96" s="56"/>
      <c r="K96" s="56"/>
      <c r="L96" s="33"/>
      <c r="M96" s="33"/>
      <c r="N96" s="33"/>
      <c r="P96" s="42"/>
      <c r="Q96" s="58"/>
      <c r="R96" s="58"/>
      <c r="S96" s="42"/>
      <c r="T96" s="42"/>
      <c r="U96" s="42"/>
    </row>
    <row r="97" spans="9:21" ht="27" customHeight="1">
      <c r="I97" s="33"/>
      <c r="J97" s="56"/>
      <c r="K97" s="56"/>
      <c r="L97" s="33"/>
      <c r="M97" s="33"/>
      <c r="N97" s="33"/>
      <c r="P97" s="42"/>
      <c r="Q97" s="58"/>
      <c r="R97" s="58"/>
      <c r="S97" s="42"/>
      <c r="T97" s="42"/>
      <c r="U97" s="42"/>
    </row>
    <row r="98" spans="9:21" ht="27" customHeight="1">
      <c r="I98" s="33"/>
      <c r="J98" s="56"/>
      <c r="K98" s="56"/>
      <c r="L98" s="33"/>
      <c r="M98" s="33"/>
      <c r="N98" s="33"/>
      <c r="P98" s="42"/>
      <c r="Q98" s="58"/>
      <c r="R98" s="58"/>
      <c r="S98" s="42"/>
      <c r="T98" s="42"/>
      <c r="U98" s="42"/>
    </row>
    <row r="99" spans="9:21" ht="27" customHeight="1">
      <c r="I99" s="33"/>
      <c r="J99" s="56"/>
      <c r="K99" s="56"/>
      <c r="L99" s="33"/>
      <c r="M99" s="33"/>
      <c r="N99" s="33"/>
      <c r="P99" s="42"/>
      <c r="Q99" s="58"/>
      <c r="R99" s="58"/>
      <c r="S99" s="42"/>
      <c r="T99" s="42"/>
      <c r="U99" s="42"/>
    </row>
    <row r="100" spans="9:21" ht="27" customHeight="1">
      <c r="I100" s="33"/>
      <c r="J100" s="56"/>
      <c r="K100" s="56"/>
      <c r="L100" s="33"/>
      <c r="M100" s="33"/>
      <c r="N100" s="33"/>
      <c r="P100" s="42"/>
      <c r="Q100" s="58"/>
      <c r="R100" s="58"/>
      <c r="S100" s="42"/>
      <c r="T100" s="42"/>
      <c r="U100" s="42"/>
    </row>
    <row r="101" spans="9:21" ht="27" customHeight="1">
      <c r="I101" s="33"/>
      <c r="J101" s="56"/>
      <c r="K101" s="56"/>
      <c r="L101" s="33"/>
      <c r="M101" s="33"/>
      <c r="N101" s="33"/>
      <c r="P101" s="42"/>
      <c r="Q101" s="58"/>
      <c r="R101" s="58"/>
      <c r="S101" s="42"/>
      <c r="T101" s="42"/>
      <c r="U101" s="42"/>
    </row>
    <row r="102" spans="9:21" ht="27" customHeight="1">
      <c r="I102" s="33"/>
      <c r="J102" s="56"/>
      <c r="K102" s="56"/>
      <c r="L102" s="33"/>
      <c r="M102" s="33"/>
      <c r="N102" s="33"/>
      <c r="P102" s="42"/>
      <c r="Q102" s="58"/>
      <c r="R102" s="58"/>
      <c r="S102" s="42"/>
      <c r="T102" s="42"/>
      <c r="U102" s="42"/>
    </row>
    <row r="103" spans="9:21" ht="27" customHeight="1">
      <c r="I103" s="33"/>
      <c r="J103" s="56"/>
      <c r="K103" s="56"/>
      <c r="L103" s="33"/>
      <c r="M103" s="33"/>
      <c r="N103" s="33"/>
      <c r="P103" s="42"/>
      <c r="Q103" s="58"/>
      <c r="R103" s="58"/>
      <c r="S103" s="42"/>
      <c r="T103" s="42"/>
      <c r="U103" s="42"/>
    </row>
    <row r="104" spans="9:21" ht="27" customHeight="1">
      <c r="I104" s="33"/>
      <c r="J104" s="56"/>
      <c r="K104" s="56"/>
      <c r="L104" s="33"/>
      <c r="M104" s="33"/>
      <c r="N104" s="33"/>
      <c r="P104" s="42"/>
      <c r="Q104" s="58"/>
      <c r="R104" s="58"/>
      <c r="S104" s="42"/>
      <c r="T104" s="42"/>
      <c r="U104" s="42"/>
    </row>
    <row r="105" spans="9:21" ht="27" customHeight="1">
      <c r="I105" s="33"/>
      <c r="J105" s="56"/>
      <c r="K105" s="56"/>
      <c r="L105" s="33"/>
      <c r="M105" s="33"/>
      <c r="N105" s="33"/>
      <c r="P105" s="42"/>
      <c r="Q105" s="58"/>
      <c r="R105" s="58"/>
      <c r="S105" s="42"/>
      <c r="T105" s="42"/>
      <c r="U105" s="42"/>
    </row>
    <row r="106" spans="9:21" ht="27" customHeight="1">
      <c r="I106" s="33"/>
      <c r="J106" s="56"/>
      <c r="K106" s="56"/>
      <c r="L106" s="33"/>
      <c r="M106" s="33"/>
      <c r="N106" s="33"/>
      <c r="P106" s="42"/>
      <c r="Q106" s="58"/>
      <c r="R106" s="58"/>
      <c r="S106" s="42"/>
      <c r="T106" s="42"/>
      <c r="U106" s="42"/>
    </row>
    <row r="107" spans="9:21" ht="27" customHeight="1">
      <c r="I107" s="33"/>
      <c r="J107" s="56"/>
      <c r="K107" s="56"/>
      <c r="L107" s="33"/>
      <c r="M107" s="33"/>
      <c r="N107" s="33"/>
      <c r="P107" s="42"/>
      <c r="Q107" s="58"/>
      <c r="R107" s="58"/>
      <c r="S107" s="42"/>
      <c r="T107" s="42"/>
      <c r="U107" s="42"/>
    </row>
    <row r="108" spans="9:21" ht="27" customHeight="1">
      <c r="I108" s="33"/>
      <c r="J108" s="56"/>
      <c r="K108" s="56"/>
      <c r="L108" s="33"/>
      <c r="M108" s="33"/>
      <c r="N108" s="33"/>
      <c r="P108" s="42"/>
      <c r="Q108" s="58"/>
      <c r="R108" s="58"/>
      <c r="S108" s="42"/>
      <c r="T108" s="42"/>
      <c r="U108" s="42"/>
    </row>
    <row r="109" spans="9:21" ht="27" customHeight="1">
      <c r="I109" s="33"/>
      <c r="J109" s="56"/>
      <c r="K109" s="56"/>
      <c r="L109" s="33"/>
      <c r="M109" s="33"/>
      <c r="N109" s="33"/>
      <c r="P109" s="42"/>
      <c r="Q109" s="58"/>
      <c r="R109" s="58"/>
      <c r="S109" s="42"/>
      <c r="T109" s="42"/>
      <c r="U109" s="42"/>
    </row>
    <row r="110" spans="9:21" ht="27" customHeight="1">
      <c r="I110" s="33"/>
      <c r="J110" s="56"/>
      <c r="K110" s="56"/>
      <c r="L110" s="33"/>
      <c r="M110" s="33"/>
      <c r="N110" s="33"/>
      <c r="P110" s="42"/>
      <c r="Q110" s="58"/>
      <c r="R110" s="58"/>
      <c r="S110" s="42"/>
      <c r="T110" s="42"/>
      <c r="U110" s="42"/>
    </row>
    <row r="111" spans="10:18" ht="27" customHeight="1">
      <c r="J111" s="57"/>
      <c r="K111" s="57"/>
      <c r="Q111" s="57"/>
      <c r="R111" s="57"/>
    </row>
    <row r="112" spans="10:18" ht="27" customHeight="1">
      <c r="J112" s="57"/>
      <c r="K112" s="57"/>
      <c r="Q112" s="57"/>
      <c r="R112" s="57"/>
    </row>
    <row r="113" spans="10:18" ht="27" customHeight="1">
      <c r="J113" s="57"/>
      <c r="K113" s="57"/>
      <c r="Q113" s="57"/>
      <c r="R113" s="57"/>
    </row>
    <row r="114" spans="10:18" ht="27" customHeight="1">
      <c r="J114" s="57"/>
      <c r="K114" s="57"/>
      <c r="Q114" s="57"/>
      <c r="R114" s="57"/>
    </row>
    <row r="115" spans="10:18" ht="27" customHeight="1">
      <c r="J115" s="57"/>
      <c r="K115" s="57"/>
      <c r="Q115" s="57"/>
      <c r="R115" s="57"/>
    </row>
    <row r="116" spans="10:18" ht="27" customHeight="1">
      <c r="J116" s="57"/>
      <c r="K116" s="57"/>
      <c r="Q116" s="57"/>
      <c r="R116" s="57"/>
    </row>
    <row r="117" spans="10:18" ht="27" customHeight="1">
      <c r="J117" s="57"/>
      <c r="K117" s="57"/>
      <c r="Q117" s="57"/>
      <c r="R117" s="57"/>
    </row>
    <row r="118" spans="10:18" ht="27" customHeight="1">
      <c r="J118" s="57"/>
      <c r="K118" s="57"/>
      <c r="Q118" s="57"/>
      <c r="R118" s="57"/>
    </row>
    <row r="119" spans="10:18" ht="27" customHeight="1">
      <c r="J119" s="57"/>
      <c r="K119" s="57"/>
      <c r="Q119" s="57"/>
      <c r="R119" s="57"/>
    </row>
    <row r="120" spans="10:18" ht="27" customHeight="1">
      <c r="J120" s="57"/>
      <c r="K120" s="57"/>
      <c r="Q120" s="57"/>
      <c r="R120" s="57"/>
    </row>
    <row r="121" spans="10:11" ht="12.75">
      <c r="J121" s="57"/>
      <c r="K121" s="57"/>
    </row>
    <row r="122" spans="10:11" ht="12.75">
      <c r="J122" s="57"/>
      <c r="K122" s="57"/>
    </row>
    <row r="123" spans="10:11" ht="12.75">
      <c r="J123" s="57"/>
      <c r="K123" s="57"/>
    </row>
    <row r="124" spans="10:11" ht="12.75">
      <c r="J124" s="57"/>
      <c r="K124" s="57"/>
    </row>
    <row r="125" spans="10:11" ht="12.75">
      <c r="J125" s="57"/>
      <c r="K125" s="57"/>
    </row>
    <row r="126" spans="10:11" ht="12.75">
      <c r="J126" s="57"/>
      <c r="K126" s="57"/>
    </row>
    <row r="127" spans="10:11" ht="12.75">
      <c r="J127" s="57"/>
      <c r="K127" s="57"/>
    </row>
    <row r="128" spans="10:11" ht="12.75">
      <c r="J128" s="57"/>
      <c r="K128" s="57"/>
    </row>
    <row r="129" spans="10:11" ht="12.75">
      <c r="J129" s="57"/>
      <c r="K129" s="57"/>
    </row>
    <row r="130" spans="10:11" ht="12.75">
      <c r="J130" s="57"/>
      <c r="K130" s="57"/>
    </row>
    <row r="131" spans="10:11" ht="12.75">
      <c r="J131" s="57"/>
      <c r="K131" s="57"/>
    </row>
    <row r="132" spans="10:11" ht="12.75">
      <c r="J132" s="57"/>
      <c r="K132" s="57"/>
    </row>
    <row r="133" spans="10:11" ht="12.75">
      <c r="J133" s="57"/>
      <c r="K133" s="57"/>
    </row>
    <row r="134" spans="10:11" ht="12.75">
      <c r="J134" s="57"/>
      <c r="K134" s="57"/>
    </row>
    <row r="135" spans="10:11" ht="12.75">
      <c r="J135" s="57"/>
      <c r="K135" s="57"/>
    </row>
    <row r="136" spans="10:11" ht="12.75">
      <c r="J136" s="57"/>
      <c r="K136" s="57"/>
    </row>
    <row r="137" spans="10:11" ht="12.75">
      <c r="J137" s="57"/>
      <c r="K137" s="57"/>
    </row>
    <row r="138" spans="10:11" ht="12.75">
      <c r="J138" s="57"/>
      <c r="K138" s="57"/>
    </row>
    <row r="139" spans="10:11" ht="12.75">
      <c r="J139" s="57"/>
      <c r="K139" s="57"/>
    </row>
    <row r="140" spans="10:11" ht="12.75">
      <c r="J140" s="57"/>
      <c r="K140" s="57"/>
    </row>
    <row r="141" spans="10:11" ht="12.75">
      <c r="J141" s="57"/>
      <c r="K141" s="57"/>
    </row>
    <row r="142" spans="10:11" ht="12.75">
      <c r="J142" s="57"/>
      <c r="K142" s="57"/>
    </row>
    <row r="143" spans="10:11" ht="12.75">
      <c r="J143" s="57"/>
      <c r="K143" s="57"/>
    </row>
    <row r="144" spans="10:11" ht="12.75">
      <c r="J144" s="57"/>
      <c r="K144" s="57"/>
    </row>
    <row r="145" spans="10:11" ht="12.75">
      <c r="J145" s="57"/>
      <c r="K145" s="57"/>
    </row>
    <row r="146" spans="10:11" ht="12.75">
      <c r="J146" s="57"/>
      <c r="K146" s="57"/>
    </row>
    <row r="147" spans="10:11" ht="12.75">
      <c r="J147" s="57"/>
      <c r="K147" s="57"/>
    </row>
    <row r="148" spans="10:11" ht="12.75">
      <c r="J148" s="57"/>
      <c r="K148" s="57"/>
    </row>
    <row r="149" spans="10:11" ht="12.75">
      <c r="J149" s="57"/>
      <c r="K149" s="57"/>
    </row>
    <row r="150" spans="10:11" ht="12.75">
      <c r="J150" s="57"/>
      <c r="K150" s="57"/>
    </row>
    <row r="151" spans="10:11" ht="12.75">
      <c r="J151" s="57"/>
      <c r="K151" s="57"/>
    </row>
    <row r="152" spans="10:11" ht="12.75">
      <c r="J152" s="57"/>
      <c r="K152" s="57"/>
    </row>
    <row r="153" spans="10:11" ht="12.75">
      <c r="J153" s="57"/>
      <c r="K153" s="57"/>
    </row>
    <row r="154" spans="10:11" ht="12.75">
      <c r="J154" s="57"/>
      <c r="K154" s="57"/>
    </row>
    <row r="155" spans="10:11" ht="12.75">
      <c r="J155" s="57"/>
      <c r="K155" s="57"/>
    </row>
    <row r="156" spans="10:11" ht="12.75">
      <c r="J156" s="57"/>
      <c r="K156" s="57"/>
    </row>
    <row r="157" spans="10:11" ht="12.75">
      <c r="J157" s="57"/>
      <c r="K157" s="57"/>
    </row>
    <row r="158" spans="10:11" ht="12.75">
      <c r="J158" s="57"/>
      <c r="K158" s="57"/>
    </row>
    <row r="159" spans="10:11" ht="12.75">
      <c r="J159" s="57"/>
      <c r="K159" s="57"/>
    </row>
    <row r="160" spans="10:11" ht="12.75">
      <c r="J160" s="57"/>
      <c r="K160" s="57"/>
    </row>
    <row r="161" spans="10:11" ht="12.75">
      <c r="J161" s="57"/>
      <c r="K161" s="57"/>
    </row>
    <row r="162" spans="10:11" ht="12.75">
      <c r="J162" s="57"/>
      <c r="K162" s="57"/>
    </row>
    <row r="163" spans="10:11" ht="12.75">
      <c r="J163" s="57"/>
      <c r="K163" s="57"/>
    </row>
    <row r="164" spans="10:11" ht="12.75">
      <c r="J164" s="57"/>
      <c r="K164" s="57"/>
    </row>
    <row r="165" spans="10:11" ht="12.75">
      <c r="J165" s="57"/>
      <c r="K165" s="57"/>
    </row>
    <row r="166" spans="10:11" ht="12.75">
      <c r="J166" s="57"/>
      <c r="K166" s="57"/>
    </row>
    <row r="167" spans="10:11" ht="12.75">
      <c r="J167" s="57"/>
      <c r="K167" s="57"/>
    </row>
    <row r="168" spans="10:11" ht="12.75">
      <c r="J168" s="57"/>
      <c r="K168" s="57"/>
    </row>
    <row r="169" spans="10:11" ht="12.75">
      <c r="J169" s="57"/>
      <c r="K169" s="57"/>
    </row>
  </sheetData>
  <sheetProtection/>
  <mergeCells count="11">
    <mergeCell ref="A25:F25"/>
    <mergeCell ref="K3:L3"/>
    <mergeCell ref="R3:S3"/>
    <mergeCell ref="A22:F22"/>
    <mergeCell ref="A23:F23"/>
    <mergeCell ref="A24:F24"/>
    <mergeCell ref="A1:F1"/>
    <mergeCell ref="A2:F2"/>
    <mergeCell ref="A21:F21"/>
    <mergeCell ref="E3:F3"/>
    <mergeCell ref="A3:B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alps</dc:creator>
  <cp:keywords/>
  <dc:description/>
  <cp:lastModifiedBy>müdür</cp:lastModifiedBy>
  <cp:lastPrinted>2009-08-11T14:11:12Z</cp:lastPrinted>
  <dcterms:created xsi:type="dcterms:W3CDTF">2009-07-31T17:30:42Z</dcterms:created>
  <dcterms:modified xsi:type="dcterms:W3CDTF">2014-12-23T08:47:04Z</dcterms:modified>
  <cp:category/>
  <cp:version/>
  <cp:contentType/>
  <cp:contentStatus/>
</cp:coreProperties>
</file>